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самообследование (за 2021 г.)\"/>
    </mc:Choice>
  </mc:AlternateContent>
  <xr:revisionPtr revIDLastSave="0" documentId="13_ncr:1_{DD485B05-0A03-4948-BB6F-0E9F943F0067}" xr6:coauthVersionLast="47" xr6:coauthVersionMax="47" xr10:uidLastSave="{00000000-0000-0000-0000-000000000000}"/>
  <bookViews>
    <workbookView xWindow="-120" yWindow="-120" windowWidth="29040" windowHeight="15840" tabRatio="833" firstSheet="3" activeTab="6" xr2:uid="{00000000-000D-0000-FFFF-FFFF00000000}"/>
  </bookViews>
  <sheets>
    <sheet name="Показатели" sheetId="1" r:id="rId1"/>
    <sheet name="Раздел 2.1." sheetId="2" r:id="rId2"/>
    <sheet name="Раздел 2.3" sheetId="22" r:id="rId3"/>
    <sheet name="Раздел 2.4.1" sheetId="3" r:id="rId4"/>
    <sheet name="Раздел 2.4.2" sheetId="11" r:id="rId5"/>
    <sheet name="Раздел 2.4.2.1" sheetId="21" r:id="rId6"/>
    <sheet name="Раздел 2.4.3" sheetId="13" r:id="rId7"/>
    <sheet name="Раздел 2.4.4" sheetId="5" r:id="rId8"/>
    <sheet name="Раздел 2.4.5" sheetId="12" r:id="rId9"/>
    <sheet name="Раздел 2.4.6" sheetId="14" r:id="rId10"/>
    <sheet name="Раздел 2.4.8" sheetId="15" r:id="rId11"/>
    <sheet name="Раздел 2.5.1" sheetId="17" r:id="rId12"/>
    <sheet name="Раздел 3.2.1" sheetId="7" r:id="rId13"/>
    <sheet name="Раздел 3.2.4" sheetId="4" r:id="rId14"/>
    <sheet name="Раздел 3.2.6" sheetId="26" r:id="rId15"/>
    <sheet name="Раздел 4.1.1" sheetId="23" r:id="rId16"/>
    <sheet name="Раздел 4.1.2" sheetId="24" r:id="rId17"/>
    <sheet name="Раздел 4.1.3" sheetId="6" r:id="rId18"/>
    <sheet name="Раздел 4.3" sheetId="16" r:id="rId19"/>
    <sheet name="Раздел 4.5" sheetId="10" r:id="rId20"/>
    <sheet name="Раздел 5.1" sheetId="19" r:id="rId21"/>
    <sheet name="Раздел 5.2" sheetId="27" r:id="rId22"/>
    <sheet name="Раздел 5.4" sheetId="28" r:id="rId23"/>
    <sheet name="Раздел 5.5" sheetId="25" r:id="rId24"/>
    <sheet name="Раздел 5.6" sheetId="20" r:id="rId25"/>
    <sheet name="Раздел 6.1" sheetId="8" r:id="rId26"/>
    <sheet name="Раздел 6.2" sheetId="18" r:id="rId27"/>
  </sheets>
  <definedNames>
    <definedName name="Раздел_2.1">Показатели!$F$12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19" l="1"/>
  <c r="G75" i="13"/>
  <c r="H75" i="13"/>
  <c r="F75" i="13"/>
  <c r="H60" i="13"/>
  <c r="G60" i="13"/>
  <c r="F60" i="13"/>
  <c r="G40" i="13"/>
  <c r="H40" i="13"/>
  <c r="F40" i="13"/>
  <c r="G8" i="13"/>
  <c r="H8" i="13"/>
  <c r="F8" i="13"/>
  <c r="S31" i="21"/>
  <c r="H31" i="21"/>
  <c r="I31" i="21"/>
  <c r="J31" i="21"/>
  <c r="K31" i="21"/>
  <c r="L31" i="21"/>
  <c r="M31" i="21"/>
  <c r="N31" i="21"/>
  <c r="O31" i="21"/>
  <c r="P31" i="21"/>
  <c r="Q31" i="21"/>
  <c r="R31" i="21"/>
  <c r="G31" i="21"/>
  <c r="H9" i="21"/>
  <c r="I9" i="21"/>
  <c r="J9" i="21"/>
  <c r="K9" i="21"/>
  <c r="L9" i="21"/>
  <c r="M9" i="21"/>
  <c r="N9" i="21"/>
  <c r="O9" i="21"/>
  <c r="P9" i="21"/>
  <c r="Q9" i="21"/>
  <c r="R9" i="21"/>
  <c r="S9" i="21"/>
  <c r="G9" i="21"/>
  <c r="N13" i="21"/>
  <c r="N14" i="21"/>
  <c r="N12" i="21"/>
  <c r="F4" i="22"/>
  <c r="F10" i="22"/>
  <c r="F3" i="22" s="1"/>
  <c r="E10" i="2"/>
  <c r="E9" i="2"/>
  <c r="AE15" i="3" l="1"/>
  <c r="AF15" i="3"/>
  <c r="AE16" i="3"/>
  <c r="AF16" i="3"/>
  <c r="AE17" i="3"/>
  <c r="AF17" i="3"/>
  <c r="AE18" i="3"/>
  <c r="AF18" i="3"/>
  <c r="AE19" i="3"/>
  <c r="AF19" i="3"/>
  <c r="AE20" i="3"/>
  <c r="AF20" i="3"/>
  <c r="AE21" i="3"/>
  <c r="AF21" i="3"/>
  <c r="AE22" i="3"/>
  <c r="AF22" i="3"/>
  <c r="AE23" i="3"/>
  <c r="AF23" i="3"/>
  <c r="AE24" i="3"/>
  <c r="AF24" i="3"/>
  <c r="AE25" i="3"/>
  <c r="AF25" i="3"/>
  <c r="AE26" i="3"/>
  <c r="AF26" i="3"/>
  <c r="AE27" i="3"/>
  <c r="AF27" i="3"/>
  <c r="AE28" i="3"/>
  <c r="AF28" i="3"/>
  <c r="AE29" i="3"/>
  <c r="AF29" i="3"/>
  <c r="AE30" i="3"/>
  <c r="AF30" i="3"/>
  <c r="AE31" i="3"/>
  <c r="AF31" i="3"/>
  <c r="E19" i="1"/>
  <c r="AD16" i="3"/>
  <c r="AD17" i="3"/>
  <c r="AD18" i="3"/>
  <c r="AD19" i="3"/>
  <c r="AD20" i="3"/>
  <c r="AD21" i="3"/>
  <c r="AD22" i="3"/>
  <c r="AD23" i="3"/>
  <c r="AD24" i="3"/>
  <c r="AD25" i="3"/>
  <c r="AD26" i="3"/>
  <c r="AD27" i="3"/>
  <c r="AD28" i="3"/>
  <c r="AD29" i="3"/>
  <c r="AD30" i="3"/>
  <c r="AD31" i="3"/>
  <c r="AD15" i="3"/>
  <c r="AC16" i="3"/>
  <c r="AC17" i="3"/>
  <c r="AC18" i="3"/>
  <c r="AC19" i="3"/>
  <c r="AC20" i="3"/>
  <c r="AC21" i="3"/>
  <c r="AC22" i="3"/>
  <c r="AC23" i="3"/>
  <c r="AC24" i="3"/>
  <c r="AC25" i="3"/>
  <c r="AC26" i="3"/>
  <c r="AC27" i="3"/>
  <c r="AC28" i="3"/>
  <c r="AC29" i="3"/>
  <c r="AC30" i="3"/>
  <c r="AC31" i="3"/>
  <c r="AC15" i="3"/>
  <c r="E103" i="1"/>
  <c r="AC14" i="3" l="1"/>
  <c r="E18" i="1" s="1"/>
  <c r="AF14" i="3"/>
  <c r="AE14" i="3"/>
  <c r="AD14" i="3"/>
  <c r="G41" i="17"/>
  <c r="F41" i="17"/>
  <c r="E41" i="17"/>
  <c r="G28" i="17"/>
  <c r="F28" i="17"/>
  <c r="E28" i="17"/>
  <c r="G19" i="17"/>
  <c r="F19" i="17"/>
  <c r="E19" i="17"/>
  <c r="G59" i="14"/>
  <c r="F59" i="14"/>
  <c r="H76" i="13"/>
  <c r="G76" i="13"/>
  <c r="F76" i="13"/>
  <c r="F42" i="17" l="1"/>
  <c r="G42" i="17"/>
  <c r="E79" i="1" s="1"/>
  <c r="E20" i="1"/>
  <c r="E42" i="17"/>
  <c r="E72" i="1"/>
  <c r="E73" i="1"/>
  <c r="E70" i="1"/>
  <c r="E71" i="1"/>
  <c r="E67" i="1"/>
  <c r="E65" i="1"/>
  <c r="E61" i="1"/>
  <c r="E59" i="1" l="1"/>
  <c r="E57" i="1"/>
  <c r="G13" i="12"/>
  <c r="F13" i="12"/>
  <c r="G10" i="11"/>
  <c r="F10" i="11"/>
  <c r="E10" i="11"/>
  <c r="E104" i="1" s="1"/>
  <c r="E55" i="1" l="1"/>
  <c r="E63" i="1"/>
  <c r="T9" i="6"/>
  <c r="T10" i="6" l="1"/>
  <c r="T11" i="6"/>
  <c r="T12" i="6"/>
  <c r="T13" i="6"/>
  <c r="T14" i="6"/>
  <c r="T15" i="6"/>
  <c r="T16" i="6"/>
  <c r="T17" i="6"/>
  <c r="T18" i="6"/>
  <c r="T19" i="6"/>
  <c r="T20" i="6"/>
  <c r="T27" i="6"/>
  <c r="T28" i="6"/>
  <c r="T29" i="6"/>
  <c r="T30" i="6"/>
  <c r="T31" i="6"/>
  <c r="T32" i="6"/>
  <c r="U9" i="6" l="1"/>
  <c r="E31" i="1" s="1"/>
  <c r="E101" i="1"/>
  <c r="E100" i="1"/>
  <c r="E97" i="1" l="1"/>
  <c r="E91" i="1"/>
  <c r="E95" i="1" s="1"/>
  <c r="E86" i="1"/>
  <c r="E84" i="1"/>
  <c r="E83" i="1"/>
  <c r="E81" i="1"/>
  <c r="E82" i="1" s="1"/>
  <c r="E80" i="1"/>
  <c r="E77" i="1"/>
  <c r="E78" i="1" s="1"/>
  <c r="E76" i="1"/>
  <c r="E74" i="1"/>
  <c r="E75" i="1" s="1"/>
  <c r="E94" i="1" l="1"/>
  <c r="E96" i="1"/>
  <c r="E98" i="1"/>
  <c r="E92" i="1"/>
  <c r="E93" i="1"/>
  <c r="E68" i="1"/>
  <c r="E69" i="1" s="1"/>
  <c r="E66" i="1"/>
  <c r="E64" i="1"/>
  <c r="E60" i="1"/>
  <c r="E58" i="1"/>
  <c r="E56" i="1"/>
  <c r="E51" i="1"/>
  <c r="E45" i="1"/>
  <c r="E44" i="1"/>
  <c r="E43" i="1"/>
  <c r="E42" i="1"/>
  <c r="E40" i="1"/>
  <c r="E39" i="1"/>
  <c r="E37" i="1"/>
  <c r="E50" i="1"/>
  <c r="E46" i="1"/>
  <c r="E28" i="1"/>
  <c r="E27" i="1"/>
  <c r="E26" i="1"/>
  <c r="E25" i="1"/>
  <c r="E24" i="1"/>
  <c r="E23" i="1"/>
  <c r="E22" i="1"/>
  <c r="E21" i="1"/>
  <c r="E17" i="1"/>
  <c r="E16" i="1"/>
  <c r="E15" i="1"/>
  <c r="E13" i="1"/>
  <c r="E12" i="1"/>
  <c r="E11" i="1"/>
  <c r="E105" i="1"/>
  <c r="E106" i="1"/>
  <c r="E107" i="1"/>
  <c r="E108" i="1"/>
  <c r="E109" i="1"/>
  <c r="E110" i="1"/>
  <c r="E111" i="1"/>
  <c r="E112" i="1"/>
  <c r="E113" i="1"/>
  <c r="E114" i="1"/>
  <c r="E115" i="1"/>
  <c r="E116" i="1"/>
  <c r="E117" i="1"/>
  <c r="E119" i="1"/>
  <c r="E120" i="1"/>
  <c r="E121" i="1"/>
  <c r="E122" i="1"/>
  <c r="E123" i="1"/>
  <c r="E124" i="1"/>
  <c r="E125" i="1"/>
  <c r="E126" i="1"/>
  <c r="E127" i="1"/>
  <c r="E128" i="1"/>
  <c r="E129" i="1"/>
  <c r="E130" i="1"/>
  <c r="E131" i="1"/>
  <c r="E132" i="1"/>
  <c r="E133" i="1"/>
  <c r="E134" i="1"/>
  <c r="E135" i="1"/>
  <c r="E138" i="1"/>
  <c r="E139" i="1"/>
  <c r="E140" i="1"/>
  <c r="E141" i="1"/>
  <c r="E142" i="1"/>
  <c r="E143" i="1"/>
  <c r="E144" i="1"/>
  <c r="E145" i="1"/>
  <c r="E146" i="1"/>
  <c r="E147" i="1"/>
  <c r="E148" i="1"/>
  <c r="E149" i="1"/>
  <c r="E150" i="1"/>
  <c r="E151" i="1"/>
  <c r="E152" i="1"/>
  <c r="E153" i="1"/>
  <c r="E154" i="1"/>
  <c r="E155" i="1"/>
  <c r="E136" i="1"/>
  <c r="E157" i="1"/>
  <c r="E158" i="1"/>
  <c r="E159" i="1"/>
  <c r="E160" i="1"/>
  <c r="E161" i="1"/>
  <c r="E162" i="1"/>
  <c r="E163" i="1"/>
  <c r="E164" i="1"/>
  <c r="E165" i="1"/>
  <c r="E166" i="1"/>
  <c r="E167" i="1"/>
  <c r="E168" i="1"/>
  <c r="E169" i="1"/>
  <c r="E170" i="1"/>
  <c r="E171" i="1"/>
  <c r="E172" i="1"/>
  <c r="E173" i="1"/>
  <c r="E174" i="1"/>
  <c r="E176" i="1"/>
  <c r="E177" i="1"/>
  <c r="E178" i="1"/>
  <c r="E179" i="1"/>
  <c r="E180" i="1"/>
  <c r="E181" i="1"/>
  <c r="E182" i="1"/>
  <c r="E183" i="1"/>
  <c r="E184" i="1"/>
  <c r="E185" i="1"/>
  <c r="E186" i="1"/>
  <c r="E187" i="1"/>
  <c r="E188" i="1"/>
  <c r="E189" i="1"/>
  <c r="E190" i="1"/>
  <c r="E191" i="1"/>
  <c r="E192" i="1"/>
  <c r="E193" i="1"/>
  <c r="E195" i="1"/>
  <c r="E194" i="1"/>
  <c r="E197" i="1"/>
  <c r="E196" i="1"/>
  <c r="E199" i="1"/>
  <c r="E198" i="1"/>
  <c r="E48" i="1" l="1"/>
  <c r="E87" i="1"/>
  <c r="E54" i="1"/>
  <c r="E62" i="1"/>
  <c r="E137" i="1"/>
  <c r="E118" i="1"/>
  <c r="E175" i="1"/>
  <c r="E156" i="1"/>
  <c r="E9" i="1"/>
  <c r="E30" i="1" l="1"/>
  <c r="E88" i="1"/>
  <c r="E36" i="1"/>
  <c r="E38" i="1"/>
  <c r="E33" i="1"/>
  <c r="E35" i="1"/>
  <c r="E34" i="1"/>
  <c r="E47" i="1"/>
  <c r="E49" i="1"/>
  <c r="E32" i="1"/>
  <c r="E41" i="1"/>
  <c r="E52" i="1"/>
  <c r="E7" i="1"/>
  <c r="E8" i="1"/>
  <c r="E14" i="1" l="1"/>
  <c r="E10" i="1"/>
  <c r="E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Золотухин Александр Васильевич</author>
    <author>Евдокимов Владимир Геннадьевич</author>
  </authors>
  <commentList>
    <comment ref="E31" authorId="0" shapeId="0" xr:uid="{00000000-0006-0000-0000-000001000000}">
      <text>
        <r>
          <rPr>
            <sz val="14"/>
            <color indexed="81"/>
            <rFont val="Tahoma"/>
            <family val="2"/>
            <charset val="204"/>
          </rPr>
          <t>Приведенная к ставкам численность НПР</t>
        </r>
      </text>
    </comment>
    <comment ref="E91" authorId="1" shapeId="0" xr:uid="{00000000-0006-0000-0000-000002000000}">
      <text>
        <r>
          <rPr>
            <b/>
            <sz val="9"/>
            <color indexed="81"/>
            <rFont val="Tahoma"/>
            <charset val="1"/>
          </rPr>
          <t>Евдокимов Владимир Геннадьевич:</t>
        </r>
        <r>
          <rPr>
            <sz val="9"/>
            <color indexed="81"/>
            <rFont val="Tahoma"/>
            <charset val="1"/>
          </rPr>
          <t xml:space="preserve">
S - приведенный контингент</t>
        </r>
      </text>
    </comment>
  </commentList>
</comments>
</file>

<file path=xl/sharedStrings.xml><?xml version="1.0" encoding="utf-8"?>
<sst xmlns="http://schemas.openxmlformats.org/spreadsheetml/2006/main" count="1821" uniqueCount="825">
  <si>
    <t>Показатели по направлениям деятельности образовательных организаций высшего образования</t>
  </si>
  <si>
    <t>№</t>
  </si>
  <si>
    <t>п/п</t>
  </si>
  <si>
    <t>Показатели</t>
  </si>
  <si>
    <t>Ед. изм.</t>
  </si>
  <si>
    <t>Расчет</t>
  </si>
  <si>
    <t>Образовательная деятельность</t>
  </si>
  <si>
    <t>1.1</t>
  </si>
  <si>
    <t>Общая численность студентов (курсантов), обучающихся по образовательным программам бакалавриата, программам специалитета, программам магистратуры, в том числе:</t>
  </si>
  <si>
    <t>человек</t>
  </si>
  <si>
    <t>1.1.1</t>
  </si>
  <si>
    <t>По очной форме обучения</t>
  </si>
  <si>
    <t>1.1.2</t>
  </si>
  <si>
    <t>По очно-заочной форме обучения</t>
  </si>
  <si>
    <t>1.1.3</t>
  </si>
  <si>
    <t>По заочной форме обучения</t>
  </si>
  <si>
    <t>1.2</t>
  </si>
  <si>
    <t>Общая численность аспирантов (адъюнктов, ординаторов, интернов, ассистентов-стажеров), обучающихся по образовательным программам подготовки научно-педагогических кадров в аспирантуре (адъюнктуре), программам ординатуры, программам ассистентуры-стажировки, в том числе:</t>
  </si>
  <si>
    <t>1.2.1</t>
  </si>
  <si>
    <t>1.2.2</t>
  </si>
  <si>
    <t>1.2.3</t>
  </si>
  <si>
    <t>1.3</t>
  </si>
  <si>
    <t>Общая численность студентов (курсантов), обучающихся по образовательным программам среднего профессионального образования, в том числе:</t>
  </si>
  <si>
    <t>1.3.1</t>
  </si>
  <si>
    <t>1.3.2</t>
  </si>
  <si>
    <t>1.3.3</t>
  </si>
  <si>
    <t>1.4</t>
  </si>
  <si>
    <t>Средний балл студентов (курсантов), принятых по результатам единого государственного экзамена на первый курс на обучение по очной форме по программам бакалавриата и специалитета по договору об образовании на обучение по образовательным программам высшего образования</t>
  </si>
  <si>
    <t>баллы</t>
  </si>
  <si>
    <t>1.5</t>
  </si>
  <si>
    <t>Средний балл студентов (курсантов), принятых по результатам дополнительных вступительных испытаний на первый курс на обучение по очной форме по программам бакалавриата и специалитета по договору об образовании на обучение по образовательным программам высшего образования</t>
  </si>
  <si>
    <t>1.6</t>
  </si>
  <si>
    <t>Средний балл студентов (курсантов), принятых по результатам единого государственного экзамена и результатам дополнительных вступительных испытаний на обучение по очной форме по программам бакалавриата и специалитета за счет средств соответствующих бюджетов бюджетной системы Российской Федерации</t>
  </si>
  <si>
    <t>1.7</t>
  </si>
  <si>
    <t>Численность студентов (курсантов) - победителей и призеров заключительного этапа всероссийской олимпиады школьников, членов сборных команд Российской Федерации, участвовавших в международных олимпиадах по общеобразовательным предметам по специальностям и (или) направлениям подготовки, соответствующим профилю всероссийской олимпиады школьников или международной олимпиады, принятых на очную форму обучения на первый курс по программам бакалавриата и специалитета без вступительных испытаний</t>
  </si>
  <si>
    <t>1.8</t>
  </si>
  <si>
    <t>Численность студентов (курсантов) - победителей и призеров олимпиад школьников, принятых на очную форму обучения на первый курс по программам бакалавриата и специалитета по специальностям и направлениям подготовки, соответствующим профилю олимпиады школьников, без вступительных испытаний</t>
  </si>
  <si>
    <t>1.9</t>
  </si>
  <si>
    <t>Численность/удельный вес численности студентов (курсантов), принятых на условиях целевого приема на первый курс на очную форму обучения по программам бакалавриата и специалитета в общей численности студентов (курсантов), принятых на первый курс по программам бакалавриата и специалитета на очную форму обучения</t>
  </si>
  <si>
    <t>человек/%</t>
  </si>
  <si>
    <t>1.10</t>
  </si>
  <si>
    <t>Удельный вес численности студентов (курсантов), обучающихся по программам магистратуры, в общей численности студентов (курсантов), обучающихся по образовательным программам бакалавриата, программам специалитета, программам магистратуры</t>
  </si>
  <si>
    <t>%</t>
  </si>
  <si>
    <t>1.11</t>
  </si>
  <si>
    <t>Численность/удельный вес численности студентов (курсантов), имеющих диплом бакалавра, диплом специалиста или диплом магистра других организаций, осуществляющих образовательную деятельность, принятых на первый курс на обучение по программам магистратуры образовательной организации, в общей численности студентов (курсантов), принятых на первый курс по программам магистратуры на очную форму обучения</t>
  </si>
  <si>
    <t>1.12</t>
  </si>
  <si>
    <t>Научно-исследовательская деятельность</t>
  </si>
  <si>
    <t>2.1</t>
  </si>
  <si>
    <t>Количество цитирований в индексируемой системе цитирования Web of Science в расчете на 100 научно-педагогических работников</t>
  </si>
  <si>
    <t>единиц</t>
  </si>
  <si>
    <t>2.2</t>
  </si>
  <si>
    <t>Количество цитирований в индексируемой системе цитирования Scopus в расчете на 100 научно-педагогических работников</t>
  </si>
  <si>
    <t>2.3</t>
  </si>
  <si>
    <t>Количество цитирований в Российском индексе научного цитирования (далее - РИНЦ) в расчете на 100 научно-педагогических работников</t>
  </si>
  <si>
    <t>2.4</t>
  </si>
  <si>
    <t>Количество статей в научной периодике, индексируемой в системе цитирования Web of Science, в расчете на 100 научно-педагогических работников</t>
  </si>
  <si>
    <t>2.5</t>
  </si>
  <si>
    <t>Количество статей в научной периодике, индексируемой в системе цитирования Scopus, в расчете на 100 научно-педагогических работников</t>
  </si>
  <si>
    <t>2.6</t>
  </si>
  <si>
    <t>Количество публикаций в РИНЦ в расчете на 100 научно-педагогических работников</t>
  </si>
  <si>
    <t>2.7</t>
  </si>
  <si>
    <t>Общий объем научно-исследовательских, опытно-конструкторских и технологических работ (далее - НИОКР)</t>
  </si>
  <si>
    <t>тыс. руб.</t>
  </si>
  <si>
    <t>2.8</t>
  </si>
  <si>
    <t>Объем НИОКР в расчете на одного научно-педагогического работника</t>
  </si>
  <si>
    <t>2.9</t>
  </si>
  <si>
    <t>Удельный вес доходов от НИОКР в общих доходах образовательной организации</t>
  </si>
  <si>
    <t>2.10</t>
  </si>
  <si>
    <t>Удельный вес НИОКР, выполненных собственными силами (без привлечения соисполнителей), в общих доходах образовательной организации от НИОКР</t>
  </si>
  <si>
    <t>2.11</t>
  </si>
  <si>
    <t>Доходы от НИОКР (за исключением средств бюджетов бюджетной системы Российской Федерации, государственных фондов поддержки науки) в расчете на одного научно-педагогического работника</t>
  </si>
  <si>
    <t>2.12</t>
  </si>
  <si>
    <t>Количество лицензионных соглашений</t>
  </si>
  <si>
    <t>2.13</t>
  </si>
  <si>
    <t>Удельный вес средств, полученных образовательной организацией от управления объектами интеллектуальной собственности, в общих доходах образовательной организации</t>
  </si>
  <si>
    <t>2.14</t>
  </si>
  <si>
    <t>Численность/удельный вес численности научно-педагогических работников без ученой степени - до 30 лет, кандидатов наук - до 35 лет, докторов наук - до 40 лет, в общей численности научно-педагогических работников</t>
  </si>
  <si>
    <t>2.15</t>
  </si>
  <si>
    <t>Численность/удельный вес численности научно-педагогических работников, имеющих ученую степень кандидата наук, в общей численности научно-педагогических работников образовательной организации</t>
  </si>
  <si>
    <t>2.16</t>
  </si>
  <si>
    <t>Численность/удельный вес численности научно-педагогических работников, имеющих ученую степень доктора наук, в общей численности научно-педагогических работников образовательной организации</t>
  </si>
  <si>
    <t>2.17</t>
  </si>
  <si>
    <t>2.18</t>
  </si>
  <si>
    <t>Количество научных журналов, в том числе электронных, издаваемых образовательной организацией</t>
  </si>
  <si>
    <t>2.19</t>
  </si>
  <si>
    <t>Количество грантов за отчетный период в расчете на 100 научно-педагогических работников</t>
  </si>
  <si>
    <t>Международная деятельность</t>
  </si>
  <si>
    <t>3.1</t>
  </si>
  <si>
    <t>Численность/удельный вес численности иностранных студентов (курсантов) (кроме стран Содружества Независимых Государств (далее - СНГ)), обучающихся по образовательным программам бакалавриата, программам специалитета, программам магистратуры, в общей численности студентов (курсантов), в том числе:</t>
  </si>
  <si>
    <t>3.1.1</t>
  </si>
  <si>
    <t>3.1.2</t>
  </si>
  <si>
    <t>3.1.3</t>
  </si>
  <si>
    <t>3.2</t>
  </si>
  <si>
    <t>Численность/удельный вес численности иностранных студентов (курсантов) из стран СНГ, обучающихся по образовательным программам бакалавриата, программам специалитета, программам магистратуры, в общей численности студентов (курсантов), в том числе:</t>
  </si>
  <si>
    <t>3.2.1</t>
  </si>
  <si>
    <t>3.2.2</t>
  </si>
  <si>
    <t>3.2.3</t>
  </si>
  <si>
    <t>3.3</t>
  </si>
  <si>
    <t>Численность/удельный вес численности иностранных студентов (курсантов) (кроме стран СНГ), завершивших освоение образовательных программ бакалавриата, программ специалитета, программ магистратуры, в общем выпуске студентов (курсантов)</t>
  </si>
  <si>
    <t>3.4</t>
  </si>
  <si>
    <t>Численность/удельный вес численности иностранных студентов (курсантов) из стран СНГ, завершивших освоение образовательных программ бакалавриата, программ специалитета, программ магистратуры, в общем выпуске студентов (курсантов)</t>
  </si>
  <si>
    <t>3.5</t>
  </si>
  <si>
    <t>Численность/удельный вес численности студентов (курсантов) образовательной организации, обучающихся по очной форме обучения по образовательным программам бакалавриата, программам специалитета, программам магистратуры, прошедших обучение за рубежом не менее семестра (триместра), в общей численности студентов (курсантов)</t>
  </si>
  <si>
    <t>3.6</t>
  </si>
  <si>
    <t>Численность студентов (курсантов) иностранных образовательных организаций, прошедших обучение в образовательной организации по очной форме обучения по образовательным программам бакалавриата, программам специалитета, программам магистратуры, не менее семестра (триместра)</t>
  </si>
  <si>
    <t>3.7</t>
  </si>
  <si>
    <t>Численность/удельный вес численности иностранных граждан из числа научно-педагогических работников в общей численности научно-педагогических работников</t>
  </si>
  <si>
    <t>3.8</t>
  </si>
  <si>
    <t>Численность/удельный вес численности иностранных граждан (кроме стран СНГ) из числа аспирантов (адъюнктов, ординаторов, интернов, ассистентов-стажеров) образовательной организации в общей численности аспирантов (адъюнктов, ординаторов, интернов, ассистентов-стажеров)</t>
  </si>
  <si>
    <t>3.9</t>
  </si>
  <si>
    <t>Численность/удельный вес численности иностранных граждан стран СНГ из числа аспирантов (адъюнктов, ординаторов, интернов, ассистентов-стажеров) образовательной организации в общей численности аспирантов (адъюнктов, ординаторов, интернов, ассистентов-стажеров)</t>
  </si>
  <si>
    <t>3.10</t>
  </si>
  <si>
    <t>Объем средств, полученных образовательной организацией на выполнение НИОКР от иностранных граждан и иностранных юридических лиц</t>
  </si>
  <si>
    <t>3.11</t>
  </si>
  <si>
    <t>Объем средств от образовательной деятельности, полученных образовательной организацией от иностранных граждан и иностранных юридических лиц</t>
  </si>
  <si>
    <t>Финансово-экономическая деятельность</t>
  </si>
  <si>
    <t>4.1</t>
  </si>
  <si>
    <t>Доходы образовательной организации по всем видам финансового обеспечения (деятельности)</t>
  </si>
  <si>
    <t>4.2</t>
  </si>
  <si>
    <t>Доходы образовательной организации по всем видам финансового обеспечения (деятельности) в расчете на одного научно-педагогического работника</t>
  </si>
  <si>
    <t>4.3</t>
  </si>
  <si>
    <t>Доходы образовательной организации из средств от приносящей доход деятельности в расчете на одного научно-педагогического работника</t>
  </si>
  <si>
    <t>4.4</t>
  </si>
  <si>
    <t>Отношение среднего заработка научно-педагогического работника в образовательной организации (по всем видам финансового обеспечения (деятельности)) к соответствующей среднемесячной начисленной заработной плате наемных работников в организациях, у индивидуальных предпринимателей и физических лиц (среднемесячному доходу от трудовой деятельности) в субъекте Российской Федерации</t>
  </si>
  <si>
    <t>Инфраструктура</t>
  </si>
  <si>
    <t>5.1</t>
  </si>
  <si>
    <t>Общая площадь помещений, в которых осуществляется образовательная деятельность, в расчете на одного студента (курсанта), в том числе:</t>
  </si>
  <si>
    <t>кв. м</t>
  </si>
  <si>
    <t>5.1.1</t>
  </si>
  <si>
    <t>Имеющихся у образовательной организации на праве собственности</t>
  </si>
  <si>
    <t>5.1.2</t>
  </si>
  <si>
    <t>Закрепленных за образовательной организацией на праве оперативного управления</t>
  </si>
  <si>
    <t>5.1.3</t>
  </si>
  <si>
    <t>Предоставленных образовательной организации в аренду, безвозмездное пользование</t>
  </si>
  <si>
    <t>5.2</t>
  </si>
  <si>
    <t>Количество компьютеров в расчете на одного студента (курсанта)</t>
  </si>
  <si>
    <t>5.3</t>
  </si>
  <si>
    <t>Удельный вес стоимости оборудования (не старше 5 лет) образовательной организации в общей стоимости оборудования</t>
  </si>
  <si>
    <t>5.4</t>
  </si>
  <si>
    <t>Количество экземпляров печатных учебных изданий (включая учебники и учебные пособия) из общего количества единиц хранения библиотечного фонда, состоящих на учете, в расчете на одного студента (курсанта)</t>
  </si>
  <si>
    <t>5.5</t>
  </si>
  <si>
    <t>Удельный вес укрупненных групп специальностей и направлений подготовки, обеспеченных электронными учебными изданиями (включая учебники и учебные пособия) в количестве не менее 20 изданий по основным областям знаний</t>
  </si>
  <si>
    <t>5.6</t>
  </si>
  <si>
    <t>Численность/удельный вес численности студентов (курсантов), проживающих в общежитиях, в общей численности студентов (курсантов), нуждающихся в общежитиях</t>
  </si>
  <si>
    <t>Обучение инвалидов и лиц с ограниченными возможностями здоровья</t>
  </si>
  <si>
    <t>6.1</t>
  </si>
  <si>
    <t>Численность/удельный вес численности студентов (курсантов) из числа инвалидов и лиц с ограниченными возможностями здоровья, обучающихся по программам бакалавриата, программам специалитета и программам магистратуры, в общей численности студентов (курсантов), обучающихся по программам бакалавриата, программам специалитета и программам магистратуры</t>
  </si>
  <si>
    <t>6.2</t>
  </si>
  <si>
    <t>Общее количество адаптированных образовательных программ высшего образования, в том числе</t>
  </si>
  <si>
    <t>6.2.1</t>
  </si>
  <si>
    <t>программ бакалавриата и программ специалитета</t>
  </si>
  <si>
    <t>для инвалидов и лиц с ограниченными возможностями здоровья с нарушениями зрения</t>
  </si>
  <si>
    <t>для инвалидов и лиц с ограниченными возможностями здоровья с нарушениями слуха</t>
  </si>
  <si>
    <t>для инвалидов и лиц с ограниченными возможностями здоровья с нарушениями опорно-двигательного аппарата</t>
  </si>
  <si>
    <t>для инвалидов и лиц с ограниченными возможностями здоровья с другими нарушениями</t>
  </si>
  <si>
    <t>для инвалидов и лиц с ограниченными возможностями здоровья со сложными дефектами (два и более нарушений)</t>
  </si>
  <si>
    <t>6.2.2</t>
  </si>
  <si>
    <t>программ магистратуры</t>
  </si>
  <si>
    <t>6.3</t>
  </si>
  <si>
    <t>Общая численность инвалидов и лиц с ограниченными возможностями здоровья, обучающихся по программам бакалавриата и программам специалитета, в том числе</t>
  </si>
  <si>
    <t>6.3.1</t>
  </si>
  <si>
    <t>по очной форме обучения</t>
  </si>
  <si>
    <t>инвалидов и лиц с ограниченными возможностями здоровья с нарушениями зрения</t>
  </si>
  <si>
    <t>инвалидов и лиц с ограниченными возможностями здоровья с нарушениями слуха</t>
  </si>
  <si>
    <t>инвалидов и лиц с ограниченными возможностями здоровья с нарушениями опорно-двигательного аппарата</t>
  </si>
  <si>
    <t>инвалидов и лиц с ограниченными возможностями здоровья с другими нарушениями</t>
  </si>
  <si>
    <t>инвалидов и лиц с ограниченными возможностями здоровья со сложными дефектами (два и более нарушений)</t>
  </si>
  <si>
    <t>6.3.2</t>
  </si>
  <si>
    <t>по очно-заочной форме обучения</t>
  </si>
  <si>
    <t>6.3.3</t>
  </si>
  <si>
    <t>по заочной форме обучения</t>
  </si>
  <si>
    <t>6.4</t>
  </si>
  <si>
    <t>Общая численность инвалидов и лиц с ограниченными возможностями здоровья, обучающихся по адаптированным программам бакалавриата и программам специалитета, в том числе</t>
  </si>
  <si>
    <t>6.4.1</t>
  </si>
  <si>
    <t>6.4.2</t>
  </si>
  <si>
    <t>6.4.3</t>
  </si>
  <si>
    <t>6.5</t>
  </si>
  <si>
    <t>Общая численность инвалидов и лиц с ограниченными возможностями здоровья, обучающихся по программам магистратуры, в том числе</t>
  </si>
  <si>
    <t>6.5.1</t>
  </si>
  <si>
    <t>6.5.2</t>
  </si>
  <si>
    <t>6.5.3</t>
  </si>
  <si>
    <t>6.6</t>
  </si>
  <si>
    <t>6.6.1</t>
  </si>
  <si>
    <t>6.6.2</t>
  </si>
  <si>
    <t>6.6.3</t>
  </si>
  <si>
    <t>6.7</t>
  </si>
  <si>
    <t>Численность/удельный вес численности работников образовательной организации, прошедших повышение квалификации по вопросам получения высшего образования инвалидами и лицами с ограниченными возможностями здоровья, в общей численности работников образовательной организации, в том числе:</t>
  </si>
  <si>
    <t>6.7.1</t>
  </si>
  <si>
    <t>численность/удельный вес профессорско-преподавательского состава, прошедшего повышение квалификации по вопросам получения высшего образования инвалидами и лицами с ограниченными возможностями здоровья, в общей численности профессорско-преподавательского состава</t>
  </si>
  <si>
    <t>6.7.2</t>
  </si>
  <si>
    <t>численность/удельный вес учебно-вспомогательного персонала, прошедшего повышение квалификации по вопросам получения высшего образования инвалидами и лицами с ограниченными возможностями здоровья, в общей численности учебно-вспомогательного персонала</t>
  </si>
  <si>
    <t>Значение</t>
  </si>
  <si>
    <t>ФСН</t>
  </si>
  <si>
    <t>Авторасчет</t>
  </si>
  <si>
    <t>ВПО-1 раздел 2.1.2 Распределение численности студентов по курсам, направлениям подготовки и специальностям (очно-заочная форма) гр.54 стр. 4</t>
  </si>
  <si>
    <t>1-НК раздел 2. Распределение численности студентов по направлениям подготовки и специальностям (очная форма) гр.4 стр. 01</t>
  </si>
  <si>
    <t>1-НК раздел 10. Распределение численности студентов по направлениям подготовки и специальностям (очно-заочная форма) гр.4 стр. 01</t>
  </si>
  <si>
    <t>1-НК раздел 19. Распределение численности студентов по направлениям подготовки и специальностям (заочная форма) гр.4 стр. 01</t>
  </si>
  <si>
    <t>СПО-1 раздел 2.1.2. Распределение численности студентов по курсам, специальностям и профессиям (очная форма) гр.46 стр. 07</t>
  </si>
  <si>
    <t>СПО-1 раздел 2.1.2. Распределение численности студентов по курсам, специальностям и профессиям (очно-заочная форма) гр.46 стр. 07</t>
  </si>
  <si>
    <t>СПО-1 раздел 2.1.2. Распределение численности студентов по курсам, специальностям и профессиям (заочная форма) гр.46 стр. 07</t>
  </si>
  <si>
    <t>ВПО-1 раздел 2.1.1 Распределение приема по направлениям подготовки и специальностям (очная форма) гр. 14 стр. 1, 2 
ВПО-1 раздел 2.1.1 Распределение приема по направлениям подготовки и специальностям (очная форма) гр. 8 стр. 1, 2</t>
  </si>
  <si>
    <t>ВПО-1 раздел 2.1.2 Распределение численности студентов по курсам, направлениям подготовки и специальностям (очная форма) гр. 54 стр. 3
ВПО-1 раздел 2.1.2 Распределение численности студентов по курсам, направлениям подготовки и специальностям (очно-заочная форма) гр. 54 стр. 3
ВПО-1 раздел 2.1.2 Распределение численности студентов по курсам, направлениям подготовки и специальностям (заочная форма) гр. 54 стр. 3
ВПО-1 раздел 2.1.2 Распределение численности студентов по курсам, направлениям подготовки и специальностям (очная форма) гр. 54 стр. 4
ВПО-1 раздел 2.1.2 Распределение численности студентов по курсам, направлениям подготовки и специальностям (очно-заочная форма) гр. 54 стр. 4
ВПО-1 раздел 2.1.2 Распределение численности студентов по курсам, направлениям подготовки и специальностям (заочная форма) гр. 54 стр. 4</t>
  </si>
  <si>
    <t>Общая численность студентов образовательной организации, обучающихся в филиале образовательной организации (далее - филиал)</t>
  </si>
  <si>
    <t>ВПО-1 раздел 2.1.1 Распределение приема по направлениям подготовки и специальностям (очная форма) гр. 8 стр. 7
ВПО-1 раздел 2.1.1 Распределение приема по направлениям подготовки и специальностям (очно-заочная форма) гр. 8 стр. 7
ВПО-1 раздел 2.1.1 Распределение приема по направлениям подготовки и специальностям (заочная форма) гр. 8 стр. 7</t>
  </si>
  <si>
    <t xml:space="preserve">
3.2.1. стр.02 гр.3 - объем средств, поступивших за отчетный год от выполненных научных исследований и разработок:
- фундаментальные исследования;
- поисковые исследования;
- прикладные исследования;
- экспериментальные разработки</t>
  </si>
  <si>
    <t xml:space="preserve">
3.2.1. стр.02 гр.4 - объем средств, поступивших за отчетный год от выполненных НИР собственными силами
3.2.1. стр.02 гр.3 - объем средств, поступивших за отчетный год от выполненных научных исследований и разработок:
- фундаментальные исследования;
- поисковые исследования;
- прикладные исследования;
- экспериментальные разработки</t>
  </si>
  <si>
    <t xml:space="preserve">
3.2.6. стр.06 - количество лицензионных соглашений</t>
  </si>
  <si>
    <t xml:space="preserve">Раздел Мониторинга 3.2.4. стр.19 </t>
  </si>
  <si>
    <t>Раздел Мониторинга 3.2.4. стр.21</t>
  </si>
  <si>
    <t>Раздел Мониторинга 3.2.4. стр.22</t>
  </si>
  <si>
    <t>Раздел Мониторинга 3.2.4. стр.02 гр.3</t>
  </si>
  <si>
    <t>Раздел Мониторинга 3.2.4. стр.04 гр.3</t>
  </si>
  <si>
    <t>Раздел Мониторинга 3.2.4. стр.05 гр.3</t>
  </si>
  <si>
    <t>Раздел Мониторинга 3.2.1. стр.02 гр.3</t>
  </si>
  <si>
    <t xml:space="preserve">Раздел Мониторинга 2.4.1 стр.3 гр.5
Раздел Мониторинга 2.4.1 стр.3 гр. 12
Раздел Мониторинга 2.4.4 стр.3 гр.4
Раздел Мониторинга 2.4.1 стр.3 гр. 6 </t>
  </si>
  <si>
    <t>Раздел Мониторинга 6.1. стр.01 гр.10
Раздел Мониторинга 6.1. стр.01 гр.3</t>
  </si>
  <si>
    <t>Раздел Мониторинга 3.2.1. стр.02 гр.4
Раздел Мониторинга 3.2.1. стр.02 гр.3</t>
  </si>
  <si>
    <t>Раздел Мониторинга 6.1. стр.06 гр.10</t>
  </si>
  <si>
    <t>Раздел Мониторинга 3.2.6. стр.06</t>
  </si>
  <si>
    <t>ВПО-1 раздел 2.1.2 Распределение численности студентов по курсам, направлениям подготовки и специальностям (очная форма) гр.54 стр. 4</t>
  </si>
  <si>
    <t xml:space="preserve">Раздел Мониторинга 6.1. стр.01 гр.12
Раздел Мониторинга 6.1. стр.01 гр.3
</t>
  </si>
  <si>
    <t xml:space="preserve">Раздел Мониторинга 4.5. стр.02,03,04 гр.3
Раздел Мониторинга 4.5. стр.02,03,04 гр.4
Раздел Мониторинга 4.5. стр.01 гр.3
Раздел Мониторинга 4.5. стр.01 гр.4
</t>
  </si>
  <si>
    <t>Численность/удельный вес численности научно-педагогических работников, имеющих ученую степень кандидата и доктора наук, в общей численности научно-педагогических работников филиала (без совместителей и работающих по договорам гражданско-правового характера)</t>
  </si>
  <si>
    <t xml:space="preserve">
3.2.4. стр.21 - совокупная цитируемость публкаций организации, изданных за последние 5 лет, индексируемых в  системе Scopus
НПР - приведенная к ставкам численность НПР</t>
  </si>
  <si>
    <t xml:space="preserve">
3.2.4. стр.22 - совокупная цитируемость публкаций организации, изданных за последние 5 лет, индексируемых в РИНЦ
НПР - приведенная к ставкам численность НПР</t>
  </si>
  <si>
    <t xml:space="preserve">
3.2.4. стр.02 гр.3 - число публикаций, индексируемых в российских и международных информационно-аналитических системах научного цитирования  Web of Science
НПР - приведенная к ставкам численность НПР</t>
  </si>
  <si>
    <t xml:space="preserve">
3.2.4. стр.04 гр.3 - число публикаций, индексируемых в российских и международных информационно-аналитических системах научного цитирования  Scopus
НПР - приведенная к ставкам численность НПР</t>
  </si>
  <si>
    <t xml:space="preserve">
3.2.4. стр.05 гр.3 - число публикаций, индексируемых в РИНЦ
НПР - приведенная к ставкам численность НПР</t>
  </si>
  <si>
    <t xml:space="preserve">
3.2.1. стр.02 гр.3 - объем средств, поступивших за отчетный год от выполненных научных исследований и разработок
НПР - приведенная к ставкам численность НПР</t>
  </si>
  <si>
    <t xml:space="preserve">
6.1. стр.06 гр.10 - объем поступивших средств  за отчетный год, в т.ч. внебюджетные средства от НИР
НПР - приведенная к ставкам численность НПР</t>
  </si>
  <si>
    <t>--------------------------------</t>
  </si>
  <si>
    <t>&lt;*&gt; Контингент студентов, обучающихся по направлениям/специальностям, на которые предусмотрен прием иностранных граждан.</t>
  </si>
  <si>
    <t>Раздел Мониторинга 2.4.1 стр.01,02 гр.35
Раздел Мониторинга 2.4.1 стр.01,02 гр.21</t>
  </si>
  <si>
    <t>Раздел Мониторинга 2.4.1 стр.01,02 гр.29
Раздел Мониторинга 2.4.1 стр.01,02 гр.30
Раздел Мониторинга 2.4.1 стр.01,02 гр.18
Раздел Мониторинга 2.4.1 стр.01,02 гр.19
Раздел Мониторинга 2.4.1 стр.01,02 гр.20
Раздел Мониторинга 2.4.1 стр.01,02 гр.21
Раздел Мониторинга 2.4.1 стр.01,02 гр.22</t>
  </si>
  <si>
    <t>Раздел Мониторинга 2.4.1. стр.01,02 гр.23</t>
  </si>
  <si>
    <t xml:space="preserve">Раздел Мониторинга 2.4.1. стр.01,02 гр.24 </t>
  </si>
  <si>
    <t xml:space="preserve">
2.1. стр. 05. гр. 6 - численность студентов обучающихся по образовательным программам бакалавриата
2.1. стр. 06. гр. 6 - численность студентов обучающихся по образовательным программам специалитета
2.1. стр. 07. гр. 6 - численность студентов обучающихся по образовательным программам магистратуры</t>
  </si>
  <si>
    <t xml:space="preserve">
2.1. стр. 05. гр. 7 - численность студентов обучающихся по образовательным программам бакалавриата по очной форме обучения
2.1. стр. 06. гр. 7 - численность студентов обучающихся по образовательным программам специалитета по очной форме обучения
2.1. стр. 07. гр. 7 - численность студентов обучающихся по образовательным программам магистратуры по очной форме обучения</t>
  </si>
  <si>
    <t xml:space="preserve">
2.1. стр. 05. гр. 8 - численность студентов обучающихся по образовательным программам бакалавриата по очно-заочной форме обучения
2.1. стр. 06. гр. 8 - численность студентов обучающихся по образовательным программам специалитета по очно-заочной форме обучения
2.1. стр. 07. гр. 8 - численность студентов обучающихся по образовательным программам магистратуры по очно-заочной форме обучения</t>
  </si>
  <si>
    <t xml:space="preserve">
2.1. стр. 05. гр. 9 - численность студентов обучающихся по образовательным программам бакалавриата по заочной форме обучения
2.1. стр. 06. гр. 9 - численность студентов обучающихся по образовательным программам специалитета по заочной форме обучения
2.1. стр. 07. гр. 9 - численность студентов обучающихся по образовательным программам магистратуры по заочной форме обучения</t>
  </si>
  <si>
    <t xml:space="preserve">
2.1. стр. 08. гр. 6 -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в аспирантуре (адъюнктуре)
2.1. стр. 09. гр. 6 -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ординатуры
2.1. стр. 10. гр. 6 -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ассистентуры-стажировки</t>
  </si>
  <si>
    <t xml:space="preserve">
2.1. стр. 08. гр. 7 -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в аспирантуре (адъюнктуре) по очной форме обучения
2.1. стр. 09. гр. 7 -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ординатуры по очной форме обучения
2.1. стр. 10. гр. 7 -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ассистентуры-стажировки по очной форме обучения</t>
  </si>
  <si>
    <t xml:space="preserve">
2.1. стр. 08. гр. 8 -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в аспирантуре (адъюнктуре) по очно-заочной форме обучения
2.1. стр. 09. гр. 8 -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ординатуры по очно-заочной форме обучения
2.1. стр. 10. гр. 8 -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ассистентуры-стажировки по очно-заочной форме обучения</t>
  </si>
  <si>
    <t xml:space="preserve">
2.1. стр. 08. гр. 9 -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в аспирантуре (адъюнктуре) по заочной форме обучения
2.1. стр. 09. гр. 9 -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ординатуры по заочной форме обучения
2.1. стр. 10. гр. 9 - численность аспирантов (адъюнктов, ординаторов, интернов, ассистентов-стажеров), обучающихся по по образовательным программам подготовки научно-педагогических кадров ассистентуры-стажировки по заочной форме обучения</t>
  </si>
  <si>
    <t xml:space="preserve">
2.1. стр. 03. гр. 6 - численность студентов, обучающихся по по образовательным программам подготовки квалифицированных рабочих, служащих
2.1. стр. 04. гр. 6 - численность студентов, обучающихся по по образовательным программам подготовки специалистов среднего звена</t>
  </si>
  <si>
    <t xml:space="preserve">
2.1. стр. 03. гр. 7 - численность студентов, обучающихся по по образовательным программам подготовки квалифицированных рабочих, служащих по очной форме обучения
2.1. стр. 04. гр. 7 - численность студентов, обучающихся по по образовательным программам подготовки специалистов среднего звена по очной форме обучения</t>
  </si>
  <si>
    <t xml:space="preserve">
2.1. стр. 03. гр. 8 - численность студентов, обучающихся по по образовательным программам подготовки квалифицированных рабочих, служащих по очно-заочной форме обучения
2.1. стр. 04. гр. 8 - численность студентов, обучающихся по по образовательным программам подготовки специалистов среднего звена по очно-заочной форме обучения</t>
  </si>
  <si>
    <t xml:space="preserve">
2.1. стр. 03. гр. 9 - численность студентов, обучающихся по по образовательным программам подготовки квалифицированных рабочих, служащих по заочной форме обучения
2.1. стр. 04. гр. 9 - численность студентов, обучающихся по по образовательным программам подготовки специалистов среднего звена по заочной форме обучения</t>
  </si>
  <si>
    <t xml:space="preserve">
2.4.1. стр. 01. гр. 31 - средний балл студентов, принятых по результатам ЕГЭ по очной форме обучения по программам бакалавриата по договорам об оказании платных образовательных услуг
2.4.1. стр. 02. гр. 31 - средний балл студентов, принятых по результатам ЕГЭ по очной форме обучения по программам специалитета по договорам об оказании платных образовательных услуг
2.4.1. стр. 01. гр. 19 - количество студентов, принятых на обучение для получения первого высшего обрразования по результатам ЕГЭ по очной форме обучения по программам бакалавриата по договорам об оказании платных образовательных услуг
2.4.1. стр. 02. гр. 19 - количество студентов, принятых на обучение для получения первого высшего обрразования по результатам ЕГЭ по очной форме обучения по программам специалитета по договорам об оказании платных образовательных услуг</t>
  </si>
  <si>
    <t xml:space="preserve">
2.4.1. стр. 01. гр. 35 - средний балл студентов, принятых по результатам дополнительных вступительных испытаний на первый курс на обучение  по программам бакалавриата по очной форме обучения по договорам об оказании платных образовательных услуг
2.4.1. стр. 02. гр. 35 - средний балл студентов, принятых по результатам дополнительных вступительных испытаний на первый курс на обучение  по программам специалитета по очной форме обучения по договорам об оказании платных образовательных услуг
2.4.1. стр. 01. гр. 21 - количество студентов, принятых по результатам дополнительных вступительных испытаний на первый курс на обучение  по программам бакалавриата по очной форме обучения по договорам об оказании платных образовательных услуг
2.4.1. стр. 02. гр. 21 - количество студентов, принятых по результатам дополнительных вступительных испытаний на первый курс на обучение  по программам специалитета по очной форме обучения по договорам об оказании платных образовательных услуг</t>
  </si>
  <si>
    <t xml:space="preserve">
2.4.1. стр.01 гр.23 - количество принятых студентов по программам  бакалавриата, имеющих право на прием без вступительных испытаний, победители и призеры заключительного этапа всероссийской олимпиады школьников, членов сборных команд Российской Федерации, участвовавших в международных олимпиадах по общеобразовательным предметам, принятых на очную форму обучения на первый курс
2.4.1. стр.02 гр.23 - количество принятых студентов по программам  специалитета, имеющих право на прием без вступительных испытаний, победители и призеры заключительного этапа всероссийской олимпиады школьников, членов сборных команд Российской Федерации, участвовавших в международных олимпиадах по общеобразовательным предметам, принятых на очную форму обучения на первый курс</t>
  </si>
  <si>
    <t>2.4.1. стр.01 гр.24 - количество принятых студентов по программам  бакалавриата, победители и призеры олимпиад школьников, принятых на очную форму обучения на первый курс, без вступительных испытаний
2.4.1. стр.02 гр.24 - количество принятых студентов по программам  специалитета, победители и призеры олимпиад школьников, принятых на очную форму обучения на первый курс, без вступительных испытаний</t>
  </si>
  <si>
    <t xml:space="preserve">
2.4.1. стр. 01. гр. 29 - средний балл студентов, принятых по результатам ЕГЭ на первый курс на обучение  по программам бакалавриата по очной форме обучения за счет средств соответствующих бюджетов бюджетной системы Российской Федерации
2.4.1. стр. 02. гр. 29 - средний балл студентов, принятых по результатам ЕГЭ на первый курс на обучение  по программам специалитета по очной форме обучения за счет средств соответствующих бюджетов бюджетной системы Российской Федерации
2.4.1. стр. 01. гр. 30 - средний балл студентов, принятых по результатам ЕГЭ и дополнительных вступительных испытаний на первый курс на обучение  по программам бакалавриата по очной форме обучения за счет средств соответствующих бюджетов бюджетной системы Российской Федерации
2.4.1. стр. 02. гр. 30 - средний балл студентов, принятых по результатам ЕГЭ и дополнительных вступительных испытаний на первый курс на обучение  по программам специалитета по очной форме обучения за счет средств соответствующих бюджетов бюджетной системы Российской Федерации
2.4.1. стр. 01. гр. 18 - количество студентов, принятых по результатам ЕГЭ на первый курс на обучение  по программам бакалавриата по очной форме обучения
2.4.1. стр. 02. гр. 18 - количество студентов, принятых по результатам ЕГЭ на первый курс на обучение  по программам специалитета по очной форме обучения
2.4.1. стр. 01. гр. 19 - количество студентов, принятых по результатам ЕГЭ на первый курс на обучение  по программам бакалавриата по очной форме обучения по договорам об оказании платных образовательных услуг
2.4.1. стр. 02. гр. 19 - количество студентов, принятых по результатам ЕГЭ на первый курс на обучение  по программам специалитета по очной форме обучения по договорам об оказании платных образовательных услуг
2.4.1. стр. 01. гр. 20 - количество студентов, принятых по результатам ЕГЭ и дополнительных испытаний на первый курс на обучение  по программам бакалавриата по очной форме обучения 
2.4.1. стр. 02. гр. 20 - количество студентов, принятых по результатам ЕГЭ и дополнительных испытаний на первый курс на обучение  по программам специалитета по очной форме обучения
2.4.1. стр. 01. гр. 21 - количество студентов, принятых по результатам ЕГЭ и дополнительных испытаний на первый курс на обучение  по программам бакалавриата по очной форме обучения по договорам об оказании плантых образовательных услуг
2.4.1. стр. 02. гр. 21 - количество студентов, принятых по результатам ЕГЭ и дополнительных испытаний на первый курс на обучение  по программам специалитета по очной форме обучения по договорам об оказании плантых образовательных услуг
2.4.1. стр. 01. гр. 22 - количество студентов, принятых на обучение для получения первого высшего образования по программам бакалавриата с правом приема без вступительных испытаний
2.4.1. стр. 02. гр. 22 - количество студентов, принятых на обучение для получения первого высшего образования по программам специалитета с правом приема без вступительных испытаний</t>
  </si>
  <si>
    <t xml:space="preserve">
2.4.1. стр.01 гр.10 - численность студентов (курсантов), принятых на условиях целевого приема на первый курс на очную форму обучения по программам бакалавриата за счет бюджетных ассигнований
2.4.1. стр.02 гр.10 - численность студентов (курсантов), принятых на условиях целевого приема на первый курс на очную форму обучения по программам специалитета за счет бюджетных ассигнований
2.4.1. стр.01 гр.5 - общая численность студентов (курсантов), принятых на первый курс по программам бакалавриата  на очную форму обучения
2.4.1. стр.02 гр.5 - общая численность студентов (курсантов), принятых на первый курс по программам  специалитета на очную форму обучения</t>
  </si>
  <si>
    <t xml:space="preserve">
2.1. стр.5 гр.6 - общая численность студентов (курсантов), обучающихся по образовательным программам бакалавриата
2.1. стр.6 гр.6 - общая численность студентов (курсантов), обучающихся по образовательным программам специалитета
2.1. стр.7 гр.6 - общая численность студентов (курсантов), обучающихся по образовательным программам  магистратуры</t>
  </si>
  <si>
    <t xml:space="preserve">
2.4.1 стр.03 гр.5 - принято на обучение по программам магистратуры
2.4.1 стр.03 гр. 12 (из гр. 5) - получивших диплом бакалавра, диплом специалиста или диплом магистра в данной организации
2.4.4 стр.03 гр.4 - принято на обучение иностранных граждан и лиц без гражданства по программам магистратуры
2.4.4 стр.03 гр. 6 (из гр. 4) - получивших диплом бакалавра в данной организации</t>
  </si>
  <si>
    <t xml:space="preserve">
3.2.4. стр.19 - совокупная цитируемость публкаций организации, изданных за последние 5 лет, индексируемых в  системе Web of Science
НПР - приведенная к ставкам численность НПР
4.1.3. стр.1 - численность работников профессорско-преподавательского состава  (без учета внешних и внутренних совместителей)
4.1.3. стр.4 - численность работников профессорско-преподавательского состава  (внешние совместители)
4.1.3. стр.7 - численность научных работников (без учета внешних и внутренних совместителей)
4.1.3. стр.10 - численность научных работников (внешние совместители)
4.1.3. стр.13 - численность работников профессорско-преподавательского состава занятых на должностях по внутреннему совместительству (включая внешних совместителей, занимающих в организации более одной должности)
4.1.3. стр.16 - численность научных работников, занятых на должностях по внутреннему совместительству (включая внешних совместителей, занимающих в организации более одной должности)</t>
  </si>
  <si>
    <t xml:space="preserve">
6.1. стр.01 гр.10 - объем средств, поступивших за отчетный год от выполненных НИР
6.1. стр.01 гр.3 - общий объем поступивших средств за отчетный год</t>
  </si>
  <si>
    <t xml:space="preserve">
6.1. стр.01 гр.12 - объем поступивших средств  за использованиерезультатов интелектуальной деятельности
6.1. стр.01 гр.3 - общий объем поступивших средств за отчетный год</t>
  </si>
  <si>
    <t xml:space="preserve">
4.5. стр.01 гр.3 - численность работников профессорско-преподавательского состава и научных работников без внешних совместителей и работающих по договорам гражданско-правового характера
4.5. стр.01 гр.4 - численность работников профессорско-преподавательского состава и научных работников кроме того работающих на условиях штатного совместительства (внешние совместители)
4.5. стр.02 гр.3 - численность работников профессорско-преподавательского состава и научных работников из них молодых: докторов наук в возрасте до 40 лет
4.5. стр.03 гр.3 - численность работников профессорско-преподавательского состава и научных работников из них молодых: кандидатов наук в возрасте до 35 лет
4.5. стр.04 гр.3 - численность работников профессорско-преподавательского состава и научных работников из них молодых: без ученой степени в возрасте до 30 лет
4.5. стр.02 гр.4 - численность работников профессорско-преподавательского состава и научных работников кроме того работающих на условиях штатного совместительства (внешние совместители) из них молодых: докторов наук в возрасте до 40 лет
4.5. стр.03 гр.4 - численность работников профессорско-преподавательского состава и научных работников кроме того работающих на условиях штатного совместительства (внешние совместители) из них молодых: кандидатов наук в возрасте до 35 лет
4.5. стр.04 гр.4 - численность работников профессорско-преподавательского состава и научных работников кроме того работающих на условиях штатного совместительства (внешние совместители) из них молодых: без ученой степени в возрасте до 30 лет</t>
  </si>
  <si>
    <t xml:space="preserve">
НПР - приведенная к ставкам численность НПР
4.1.3. стр.3 - численность работников профессорско-преподавательского состава  (без учета внешних и внутренних совместителей), имеющих ученую степень кандидата наук
4.1.3. стр.6 - численность работников профессорско-преподавательского состава  (внешние совместители), имеющих ученую степень кандидата наук
4.1.3. стр.9 - численность научных работников (без учета внешних и внутренних совместителей), имеющих ученую степень кандидата наук
4.1.3. стр.12 - численность научных работников (внешние совместители), имеющих ученую степень кандидата наук
4.1.3. стр.15 - численность работников профессорско-преподавательского состава занятых на должностях по внутреннему совместительству (включая внешних совместителей, занимающих в организации более одной должности), имеющих ученую степень кандидата наук
4.1.3. стр.18 - численность научных работников, занятых на должностях по внутреннему совместительству (включая внешних совместителей, занимающих в организации более одной должности), имеющих ученую степень кандидата наук</t>
  </si>
  <si>
    <t xml:space="preserve">
НПР - приведенная к ставкам численность НПР
4.1.3. стр.2 - численность работников профессорско-преподавательского состава  (без учета внешних и внутренних совместителей), имеющих ученую степень доктора наук
4.1.3. стр.5 - численность работников профессорско-преподавательского состава  (внешние совместители), имеющих ученую степень доктора наук
4.1.3. стр.8 - численность научных работников (без учета внешних и внутренних совместителей), имеющих ученую степень доктора наук
4.1.3. стр.11 - численность научных работников (внешние совместители), имеющих ученую степень доктора наук
4.1.3. стр.14 - численность работников профессорско-преподавательского состава занятых на должностях по внутреннему совместительству (включая внешних совместителей, занимающих в организации более одной должности), имеющих ученую степень доктора наук
4.1.3. стр.17 - численность научных работников, занятых на должностях по внутреннему совместительству (включая внешних совместителей, занимающих в организации более одной должности), имеющих ученую степень доктора наук</t>
  </si>
  <si>
    <t xml:space="preserve">
4.1.3. стр.2 - численность работников профессорско-преподавательского состава  (без учета внешних и внутренних совместителей), имеющих ученую степень доктора наук
4.1.3. стр.3 - численность работников профессорско-преподавательского состава  (без учета внешних и внутренних совместителей), имеющих ученую степень кандидата наук
4.1.3. стр.8 - численность научных работников (без учета внешних и внутренних совместителей), имеющих ученую степень доктора наук
4.1.3. стр.9 - численность научных работников (без учета внешних и внутренних совместителей), имеющих ученую степень кандидата наук
4.1.3. стр.1 - численность работников профессорско-преподавательского состава  (без учета внешних и внутренних совместителей)
4.1.3. стр.7 -  численность научных работников (без учета внешних и внутренних совместителей)</t>
  </si>
  <si>
    <t xml:space="preserve">
3.2.4. стр.25 - количество научных журналов, издаваемых образовательной организацией</t>
  </si>
  <si>
    <t xml:space="preserve">
3.2.4. стр.16 гр. 3 - количество полученных грантов 
НПР - приведенная к ставкам численность НПР</t>
  </si>
  <si>
    <t xml:space="preserve">
2.4.2. стр.04 гр. 20 - численности иностранных студентов (курсантов), обучающихся по образовательным программам бакалавриата, программам специалитета, программам магистратуры
2.4.2. стр.04 гр. 22 - численности иностранных студентов (курсантов) стран  СНГ, обучающихся по образовательным программам бакалавриата, программам специалитета, программам магистратуры
2.4.5. стр.04 гр. 12 - численности иностранных студентов (курсантов)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2.4.5. стр.04 гр. 13 - численности иностранных студентов (курсантов) из числа иностранных граждан и лиц без гражданства из стран СНГ,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2.4.2. стр.04 гр. 12 - общая численность студентов (курсантов), обучающихся по образовательным программам бакалавриата, программам специалитета, программам магистратуры</t>
  </si>
  <si>
    <t xml:space="preserve">
2.4.2. стр.04 гр. 20 - численности иностранных студентов (курсантов), обучающихся по образовательным программам бакалавриата, программам специалитета, программам магистратуры (по очной форме обучения)
2.4.2. стр.04 гр. 22 - численности иностранных студентов (курсантов) стран  СНГ, обучающихся по образовательным программам бакалавриата, программам специалитета, программам магистратуры (по очной форме обучения)
2.4.5. стр.04 гр. 12 - численности иностранных студентов (курсантов)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очной форме обучения)
2.4.5. стр.04 гр. 13 - численности иностранных студентов (курсантов) из числа иностранных граждан и лиц без гражданства из стран СНГ,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очной форме обучения)
2.4.2. стр.04 гр. 12 - общая численность студентов (курсантов), обучающихся по образовательным программам бакалавриата, программам специалитета, программам магистратуры (по очной форме обучения)</t>
  </si>
  <si>
    <t xml:space="preserve">
2.4.2. стр.04 гр. 20 - численности иностранных студентов (курсантов), обучающихся по образовательным программам бакалавриата, программам специалитета, программам магистратуры (по очно-заочной форме обучения)
2.4.2. стр.04 гр. 22 - численности иностранных студентов (курсантов) стран  СНГ, обучающихся по образовательным программам бакалавриата, программам специалитета, программам магистратуры (по очно-заочной форме обучения)
2.4.5. стр.04 гр. 12 - численности иностранных студентов (курсантов)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очно-заочной форме обучения)
2.4.5. стр.04 гр. 13 - численности иностранных студентов (курсантов) из числа иностранных граждан и лиц без гражданства из стран СНГ,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очно-заочной форме обучения)
2.4.2. стр.04 гр. 12 - общая численность студентов (курсантов), обучающихся по образовательным программам бакалавриата, программам специалитета, программам магистратуры (по очно-заочной форме обучения)</t>
  </si>
  <si>
    <t xml:space="preserve">
2.4.2. стр.04 гр. 20 - численности иностранных студентов (курсантов), обучающихся по образовательным программам бакалавриата, программам специалитета, программам магистратуры (по заочной форме обучения)
2.4.2. стр.04 гр. 22 - численности иностранных студентов (курсантов) стран  СНГ, обучающихся по образовательным программам бакалавриата, программам специалитета, программам магистратуры (по заочной форме обучения)
2.4.5. стр.04 гр. 12 - численности иностранных студентов (курсантов)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заочной форме обучения)
2.4.5. стр.04 гр. 13 - численности иностранных студентов (курсантов) из числа иностранных граждан и лиц без гражданства из стран СНГ,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заочной форме обучения)
2.4.2. стр.04 гр. 12 - общая численность студентов (курсантов), обучающихся по образовательным программам бакалавриата, программам специалитета, программам магистратуры (по заочной форме обучения)</t>
  </si>
  <si>
    <t xml:space="preserve">
2.4.2. стр.04 гр. 22 - численности иностранных студентов (курсантов) стран  СНГ, обучающихся по образовательным программам бакалавриата, программам специалитета, программам магистратуры
2.4.5. стр.04 гр. 12 - численности иностранных студентов (курсантов)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2.4.5. стр.04 гр. 13 - численности иностранных студентов (курсантов) из числа иностранных граждан и лиц без гражданства из стран СНГ,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2.4.2. стр.04 гр. 12 - общая численность студентов (курсантов), обучающихся по образовательным программам бакалавриата, программам специалитета, программам магистратуры</t>
  </si>
  <si>
    <t xml:space="preserve">
2.4.2. стр.04 гр. 22 - численности иностранных студентов (курсантов) стран  СНГ, обучающихся по образовательным программам бакалавриата, программам специалитета, программам магистратуры (по очной форме обучения)
2.4.5. стр.04 гр. 12 - численности иностранных студентов (курсантов)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очной форме обучения)
2.4.5. стр.04 гр. 13 - численности иностранных студентов (курсантов) из числа иностранных граждан и лиц без гражданства из стран СНГ,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очной форме обучения)
2.4.2. стр.04 гр. 12 - общая численность студентов (курсантов), обучающихся по образовательным программам бакалавриата, программам специалитета, программам магистратуры (по очной форме обучения)</t>
  </si>
  <si>
    <t xml:space="preserve">
2.4.2. стр.04 гр. 22 - численности иностранных студентов (курсантов) стран  СНГ, обучающихся по образовательным программам бакалавриата, программам специалитета, программам магистратуры (по очно-заочной форме обучения)
2.4.5. стр.04 гр. 12 - численности иностранных студентов (курсантов)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очно-заочной форме обучения)
2.4.5. стр.04 гр. 13 - численности иностранных студентов (курсантов) из числа иностранных граждан и лиц без гражданства из стран СНГ,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очно-заочной форме обучения)
2.4.2. стр.04 гр. 12 - общая численность студентов (курсантов), обучающихся по образовательным программам бакалавриата, программам специалитета, программам магистратуры (по очно-заочной форме обучения)</t>
  </si>
  <si>
    <t xml:space="preserve">
2.4.2. стр.04 гр. 22 - численности иностранных студентов (курсантов) стран  СНГ, обучающихся по образовательным программам бакалавриата, программам специалитета, программам магистратуры (заочной форме обучения)
2.4.5. стр.04 гр. 12 - численности иностранных студентов (курсантов)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заочной форме обучения)
2.4.5. стр.04 гр. 13 - численности иностранных студентов (курсантов) из числа иностранных граждан и лиц без гражданства из стран СНГ,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образовательным программам бакалавриата, программам специалитета, программам магистратуры (по заочной форме обучения)
2.4.2. стр.04 гр. 12 - общая численность студентов (курсантов), обучающихся по образовательным программам бакалавриата, программам специалитета, программам магистратуры (по заочной форме обучения)</t>
  </si>
  <si>
    <t xml:space="preserve">
2.4.3. стр.04 гр. 13 - численность иностранных студентов (курсантов) из стран СНГ, завершивших освоение образовательных программ бакалавриата, программ специалитета, программ магистратуры
2.4.3. стр.04 гр. 11 - численность иностранных студентов (курсантов), завершивших освоение образовательных программ бакалавриата, программ специалитета, программ магистратуры
2.4.6. стр.04 гр. 5 - численность иностранных студентов (курсантов), завершивших освоение образовательных программ бакалавриата, программ специалитета, программ магистратуры за счет бюджетных ассигнований федерального бюджета
2.4.6. стр.04 гр. 7 - численность иностранных студентов (курсантов) из стран СНГ, завершивших освоение образовательных программ бакалавриата, программ специалитета, программ магистратуры за счет бюджетных ассигнований федерального бюджета
2.4.3. стр.04 гр. 5 - общий выпуск студентов (курсантов), завершивших освоение образовательных программ бакалавриата, программ специалитета, программ магистратуры</t>
  </si>
  <si>
    <t xml:space="preserve">
2.4.3. стр.04 гр. 13 - численность иностранных студентов (курсантов) из стран СНГ, завершивших освоение образовательных программ бакалавриата, программ специалитета, программ магистратуры
2.4.6. стр.04 гр. 7 - численность иностранных студентов (курсантов) из стран СНГ, завершивших освоение образовательных программ бакалавриата, программ специалитета, программ магистратуры за счет бюджетных ассигнований федерального бюджета
2.4.6. стр.04 гр. 5 - численность иностранных студентов (курсантов), завершивших освоение образовательных программ бакалавриата, программ специалитета, программ магистратуры за счет бюджетных ассигнований федерального бюджета
2.4.3. стр.04 гр. 5 - общий выпуск студентов (курсантов), завершивших освоение образовательных программ бакалавриата, программ специалитета, программ магистратуры</t>
  </si>
  <si>
    <t xml:space="preserve">
2.4.8. стр.04 гр. 4 - численность студентов вуза из стран СНГ, прошедших обучение в других вузах в учебном году, заканчивающемся в отчетном, длительностью не менее семестра (триместра) в зарубежных вузах
2.4.8. стр.04 гр. 5 - численность студентов вуза других стран (кроме стран СНГ), прошедших обучение в других вузах в учебном году, заканчивающемся в отчетном, длительностью не менее семестра (триместра) в зарубежных вузах
2.1. стр. 05. гр. 7 - численность студентов обучающихся по образовательным программам бакалавриата по очной форме обучения
2.1. стр. 06. гр. 7 - численность студентов обучающихся по образовательным программам специалитета по очной форме обучения
2.1. стр. 07. гр. 7 - численность студентов обучающихся по образовательным программам магистратуры по очной форме обучения</t>
  </si>
  <si>
    <t xml:space="preserve">
2.4.8. стр.04 гр. 10 - численность студентов других вузов из стран СНГ, прошедших обучение в вузе в учебном году, заканчивающемся в отчетном, длительностью  не менее семестра (триместра) из зарубежных вузов
2.4.8. стр.04 гр. 11 - численность студентов других вузов других стран (кроме стран СНГ), прошедших обучение в вузе в учебном году, заканчивающемся в отчетном, длительностью  не менее семестра (триместра) из зарубежных вузов</t>
  </si>
  <si>
    <t xml:space="preserve">
4.3. стр.01 гр. 3 - численность иностранных работников (без внешних совместителей и работающих по договорам гражданско-правового характера) из числа профессорско-преподавательского состава
4.3. стр.03 гр. 3 - численность иностранных работников (без внешних совместителей и работающих по договорам гражданско-правового характера) из числа научных работников
4.3. стр.01 гр. 7 - численность иностранных работников, работающих на условиях штатного совместительства (внешние совместители) из числа профессорско-преподавательского состава
4.3. стр.03 гр. 7 - численность иностранных работников, работающих на условиях штатного совместительства (внешние совместители) из числа профессорско-преподавательского состава из числа научных работников</t>
  </si>
  <si>
    <t xml:space="preserve">
2.5.1. стр. 01. гр. 14 - численности иностранных граждан образовательной организации, обучающихся по программам аспирантуры
2.5.1. стр. 02. гр. 14 - численности иностранных граждан образовательной организации, обучающихся по программам ординатуры
2.5.1. стр. 03. гр. 14 - численности иностранных граждан образовательной организации, обучающихся по программам ассистентуры-стажировки 
2.5.1. стр. 01. гр. 16 - численности иностранных граждан образовательной организации из стран СНГ, обучающихся по программам аспирантуры
2.5.1. стр. 02. гр. 16 - численности иностранных граждан образовательной организации из стран СНГ, обучающихся по программам ординатуры
2.5.1. стр. 03. гр. 16 - численности иностранных граждан образовательной организации из стран СНГ, обучающихся по программам ассистентуры-стажировки 
2.1. стр. 08. гр. 6 - численность студентов обучающихся по образовательным программам подготовки научно-педагогических кадров в аспирантуре (адъюнктуре)
2.1. стр. 09. гр. 6 - численность студентов обучающихся по образовательным программам ординатуры
2.1. стр. 10. гр. 6 - численность студентов обучающихся по образовательным программам ассистентуры</t>
  </si>
  <si>
    <t xml:space="preserve">
2.5.1. стр. 01. гр. 16 - численности иностранных граждан образовательной организации из стран СНГ, обучающихся по программам аспирантуры
2.5.1. стр. 02. гр. 16 - численности иностранных граждан образовательной организации из стран СНГ, обучающихся по программам ординатуры
2.5.1. стр. 03. гр. 16 - численности иностранных граждан образовательной организации из стран СНГ, обучающихся по программам ассистентуры-стажировки 
2.1. стр. 08. гр. 6 - численность студентов обучающихся по образовательным программам подготовки научно-педагогических кадров в аспирантуре (адъюнктуре)
2.1. стр. 09. гр. 6 - численность студентов обучающихся по образовательным программам ординатуры
2.1. стр. 10. гр. 6 - численность студентов обучающихся по образовательным программам ассистентуры</t>
  </si>
  <si>
    <t xml:space="preserve">
6.1. стр.10 гр.10 - объем средств, полученных образовательной организацией на выполнение научных исследований и разработок  из иностранных источников</t>
  </si>
  <si>
    <t xml:space="preserve">
6.1. стр.10 гр.4 - объем средств от образовательной деятельности, полученных образовательной организацией от из иностранных источников</t>
  </si>
  <si>
    <t xml:space="preserve">
6.1. стр.01 гр.3 - объем поступивших средств (за отчетный год)
НПР - приведенная к ставкам численность НПР</t>
  </si>
  <si>
    <t xml:space="preserve">
6.1. стр.06 гр.3 - объем поступивших средств (за отчетный год), в том числе внебюджетные средства
НПР - приведенная к ставкам численность НПР</t>
  </si>
  <si>
    <t xml:space="preserve">
6.1. стр.01 гр.3 - объем поступивших средств (за отчетный год)
</t>
  </si>
  <si>
    <t xml:space="preserve">
6.2. стр.03 гр.5 - фонд начисления заработной платы работников списочного состава провессорско-преподавательского состава в образовательной организации (без внешних совместителей)
6.2. стр.04 гр.5 - фонд начисления заработной платы работников списочного состава научных работников в образовательной организации (без внешних совместителей)
6.2. стр.03 гр.3 - средняя численность работников списочного состава (без внешних совместителей) профессорско-преподавательский состав
6.2. стр.04 гр.3 - средняя численность работников списочного состава (без внешних совместителей) научные работники</t>
  </si>
  <si>
    <t xml:space="preserve">
S - приведенный контингент
5.1. стр.02 гр.3 - общая площадь учебно-лабораторных зданий, в которых осуществляется образовательная деятельность
2.1. стр. 05. гр. 7 - численность студентов обучающихся по образовательным программам бакалавриата по очной форме обучения
2.1. стр. 06. гр. 7 - численность студентов обучающихся по образовательным программам специалитета по очной форме обучения
2.1. стр. 07. гр. 7 - численность студентов обучающихся по образовательным программам магистратуры по очной форме обучения
2.1. стр. 05. гр. 8 - численность студентов обучающихся по образовательным программам бакалавриата по очно-заочной форме обучения
2.1. стр. 06. гр. 8 - численность студентов обучающихся по образовательным программам специалитета по очно-заочной форме обучения
2.1. стр. 07. гр. 8 - численность студентов обучающихся по образовательным программам магистратуры по очно-заочной форме обучения
2.1. стр. 05. гр. 9 - численность студентов обучающихся по образовательным программам бакалавриата по заочной форме обучения
2.1. стр. 06. гр. 9 - численность студентов обучающихся по образовательным программам специалитета по заочной форме обучения
2.1. стр. 07. гр. 9 - численность студентов обучающихся по образовательным программам магистратуры по заочной форме обучения</t>
  </si>
  <si>
    <t xml:space="preserve">
S - приведенный контингент
5.1. стр.02 гр.9 - общая площадь учебно-лабораторных зданий по форме владения, пользования: на правах собственности
</t>
  </si>
  <si>
    <t xml:space="preserve">
S - приведенный контингент
5.1. стр.02 гр.10 - общая площадь учебно-лабораторных зданий по форме владения, пользования: в оперативном управлении
</t>
  </si>
  <si>
    <t xml:space="preserve">
S - приведенный контингент
5.1. стр.02 гр.11 - общая площадь учебно-лабораторных зданий по форме владения, пользования: арендованная
5.1. стр.02 гр.12 - общая площадь учебно-лабораторных зданий по форме владения, пользования: безвозмездная</t>
  </si>
  <si>
    <t xml:space="preserve">
S - приведенный контингент
5.2. стр.01 гр.3 - всего персональных компьютеров</t>
  </si>
  <si>
    <t xml:space="preserve">
5.6. стр.03 гр.5 - стоимость машин, оборудования и транспортных средств (не старше 5 лет) 
5.6. стр.03 гр.3 - общая стоимость машин, оборудования и транспортных средств на конец года по полной учетной стоимости </t>
  </si>
  <si>
    <t xml:space="preserve">
5.4. стр.08 гр.5 - количество экземпляров печатных учебных изданий (включая учебники и учебные пособия),  состоящих на учете на конец отчетного года
S - приведенный контингент</t>
  </si>
  <si>
    <t xml:space="preserve">
5.1. стр.17 - численность обучающихся по программам высшего образования, проживающих в общежитиях
5.1. стр.16 - общая численность студентов (курсантов), нуждающихся в общежитиях</t>
  </si>
  <si>
    <t xml:space="preserve">
2.4.2.1. стр.04 гр. 12 - численность студентов (курсантов) из числа инвалидов и лиц с ограниченными возможностями здоровья, обучающихся по программам бакалавриата, программам специалитета и программам магистратуры
2.4.2. стр.04 гр. 12 - общая численность студентов (курсантов), обучающихся по образовательным программам бакалавриата, программам специалитета, программам магистратуры</t>
  </si>
  <si>
    <t xml:space="preserve">
2.3. стр.17 - общее количество адаптированных образовательных программ высшего образования </t>
  </si>
  <si>
    <t xml:space="preserve">
2.3. стр.18 - количество адаптированных образовательных программ высшего образования программ бакалавриата и программ специалитета</t>
  </si>
  <si>
    <t xml:space="preserve">
2.3. стр.19 - количество адаптированных образовательных программ бакалавриата и программ специалитета для инвалидов и лиц с ограниченными возможностями здоровья с нарушениями зрения</t>
  </si>
  <si>
    <t xml:space="preserve">
2.3. стр.20 - количество адаптированных образовательных программ бакалавриата и программ специалитета для инвалидов и лиц с ограниченными возможностями здоровья с нарушениями слуха</t>
  </si>
  <si>
    <t xml:space="preserve">
2.3. стр.21 - количество адаптированных образовательных программ бакалавриата и программ специалитета для инвалидов и лиц с ограниченными возможностями здоровья с нарушениями опорно-двигательного аппарата</t>
  </si>
  <si>
    <t xml:space="preserve">
2.3. стр.22 - количество адаптированных образовательных программ бакалавриата и программ специалитета для инвалидов и лиц с ограниченными возможностями здоровья с другими нарушениями</t>
  </si>
  <si>
    <t xml:space="preserve">
2.3. стр.23 - количество адаптированных образовательных программ бакалавриата и программ специалитета для инвалидов и лиц с ограниченными возможностями здоровья со сложными дефектами (два и более нарушений)</t>
  </si>
  <si>
    <t xml:space="preserve">
2.3. стр.24 - количество адаптированных образовательных программ магистратуры</t>
  </si>
  <si>
    <t xml:space="preserve">
2.3. стр.25 - количество адаптированных образовательных программ магистратуры для инвалидов и лиц с ограниченными возможностями здоровья с нарушениями зрения</t>
  </si>
  <si>
    <t xml:space="preserve">
2.3. стр.26 - количество адаптированных образовательных программ магистратуры для инвалидов и лиц с ограниченными возможностями здоровья с нарушениями слуха</t>
  </si>
  <si>
    <t xml:space="preserve">
2.3. стр.27 - количество адаптированных образовательных программ магистратуры для инвалидов и лиц с ограниченными возможностями здоровья с нарушениями опорно-двигательного аппарата</t>
  </si>
  <si>
    <t xml:space="preserve">
2.3. стр.28 - количество адаптированных образовательных программ магистратуры для инвалидов и лиц с ограниченными возможностями здоровья с другими нарушениями</t>
  </si>
  <si>
    <t xml:space="preserve">
2.3. стр.29 - количество адаптированных образовательных программ магистратуры для инвалидов и лиц с ограниченными возможностями здоровья со сложными дефектами (два и более нарушений)</t>
  </si>
  <si>
    <t xml:space="preserve">
2.4.2.1. стр.01 гр. 12 - общая численность инвалидов и лиц с ограниченными возможностями здоровья, обучающихся по программам бакалавриата
2.4.2.1. стр.02 гр. 12 - общая численность инвалидов и лиц с ограниченными возможностями здоровья, обучающихся по программам специалитета</t>
  </si>
  <si>
    <t xml:space="preserve">
2.4.2.1. стр.01 гр. 12 - численность инвалидов и лиц с ограниченными возможностями здоровья, обучающихся по программам бакалавриата по очной форме обучения
2.4.2.1. стр.02 гр. 12 - численность инвалидов и лиц с ограниченными возможностями здоровья, обучающихся по программам специалитета по очной форме обучения</t>
  </si>
  <si>
    <t xml:space="preserve">
2.4.2.1. стр.01 гр. 18 - численность инвалидов и лиц с ограниченными возможностями здоровья с нарушениями зрения, обучающихся по программам бакалавриата по очной форме обучения
2.4.2.1. стр.02 гр. 18 - численность инвалидов и лиц с ограниченными возможностями здоровья с нарушениями зрения, обучающихся по программам специалитета по очной форме обучения</t>
  </si>
  <si>
    <t xml:space="preserve">
2.4.2.1. стр.01 гр. 19 - численность инвалидов и лиц с ограниченными возможностями здоровья с нарушениями слуха обучающихся по программам бакалавриата по очной форме обучения
2.4.2.1. стр.02 гр. 19 - численность инвалидов и лиц с ограниченными возможностями здоровья с нарушениями слуха обучающихся по программам специалитета по очной форме обучения</t>
  </si>
  <si>
    <t xml:space="preserve">
2.4.2.1. стр.01 гр. 20 - численность инвалидов и лиц с ограниченными возможностями здоровья с нарушениями опорно-двигательного аппарата, обучающихся по программам бакалавриата по очной форме обучения
2.4.2.1. стр.02 гр. 20 - численность инвалидов и лиц с ограниченными возможностями здоровья с нарушениями опорно-двигательного аппарата, обучающихся по программам специалитета по очной форме обучения</t>
  </si>
  <si>
    <t xml:space="preserve">
2.4.2.1. стр.01 гр. 21 - численность инвалидов и лиц с ограниченными возможностями здоровья с другими нарушениями, обучающихся по программам бакалавриата по очной форме обучения
2.4.2.1. стр.02 гр. 21 - численность инвалидов и лиц с ограниченными возможностями здоровья с другими нарушениями, обучающихся по программам специалитета по очной форме обучения</t>
  </si>
  <si>
    <t xml:space="preserve">
2.4.2.1. стр.01 гр. 22 - численность инвалидов и лиц с ограниченными возможностями здоровья со сложными дефектами (два и более нарушений), обучающихся по программам бакалавриата по очной форме обучения
2.4.2.1. стр.02 гр. 22 - численность инвалидов и лиц с ограниченными возможностями здоровья со сложными дефектами (два и более нарушений), обучающихся по программам специалитета по очной форме обучения</t>
  </si>
  <si>
    <t xml:space="preserve">
2.4.2.1. стр.01 гр. 12 - численность инвалидов и лиц с ограниченными возможностями здоровья, обучающихся по программам бакалавриата по очно-заочной форме обучения
2.4.2.1. стр.02 гр. 12 - численность инвалидов и лиц с ограниченными возможностями здоровья, обучающихся по программам специалитета по очно-заочной форме обучения</t>
  </si>
  <si>
    <t xml:space="preserve">
2.4.2.1. стр.01 гр. 18 - численность инвалидов и лиц с ограниченными возможностями здоровья с нарушениями зрения, обучающихся по программам бакалавриата по очно-заочной форме обучения
2.4.2.1. стр.02 гр. 18 - численность инвалидов и лиц с ограниченными возможностями здоровья с нарушениями зрения, обучающихся по программам специалитета по очно-заочной форме обучения</t>
  </si>
  <si>
    <t xml:space="preserve">
2.4.2.1. стр.01 гр. 19 - численность инвалидов и лиц с ограниченными возможностями здоровья с нарушениями слуха обучающихся по программам бакалавриата по очно-заочной форме обучения
2.4.2.1. стр.02 гр. 19 - численность инвалидов и лиц с ограниченными возможностями здоровья с нарушениями слуха обучающихся по программам специалитета по очно-заочной форме обучения</t>
  </si>
  <si>
    <t xml:space="preserve">
2.4.2.1. стр.01 гр. 20 - численность инвалидов и лиц с ограниченными возможностями здоровья с нарушениями опорно-двигательного аппарата, обучающихся по программам бакалавриата по очно-заочной форме обучения
2.4.2.1. стр.02 гр. 20 - численность инвалидов и лиц с ограниченными возможностями здоровья с нарушениями опорно-двигательного аппарата, обучающихся по программам специалитета по очно-заочной форме обучения</t>
  </si>
  <si>
    <t xml:space="preserve">
2.4.2.1. стр.01 гр. 21 - численность инвалидов и лиц с ограниченными возможностями здоровья с другими нарушениями, обучающихся по программам бакалавриата по очно-заочной форме обучения
2.4.2.1. стр.02 гр. 21 - численность инвалидов и лиц с ограниченными возможностями здоровья с другими нарушениями, обучающихся по программам специалитета по очно-заочной форме обучения</t>
  </si>
  <si>
    <t xml:space="preserve">
2.4.2.1. стр.01 гр. 22 - численность инвалидов и лиц с ограниченными возможностями здоровья со сложными дефектами (два и более нарушений), обучающихся по программам бакалавриата по очно-заочной форме обучения
2.4.2.1. стр.02 гр. 22 - численность инвалидов и лиц с ограниченными возможностями здоровья со сложными дефектами (два и более нарушений), обучающихся по программам специалитета по очно-заочной форме обучения</t>
  </si>
  <si>
    <t xml:space="preserve">
2.4.2.1. стр.01 гр. 12 - численность инвалидов и лиц с ограниченными возможностями здоровья, обучающихся по программам бакалавриата по заочной форме обучения
2.4.2.1. стр.02 гр. 12 - численность инвалидов и лиц с ограниченными возможностями здоровья, обучающихся по программам специалитета по заочной форме обучения</t>
  </si>
  <si>
    <t xml:space="preserve">
2.4.2.1. стр.01 гр. 18 - численность инвалидов и лиц с ограниченными возможностями здоровья с нарушениями зрения, обучающихся по программам бакалавриата по заочной форме обучения
2.4.2.1. стр.02 гр. 18 - численность инвалидов и лиц с ограниченными возможностями здоровья с нарушениями зрения, обучающихся по программам специалитета по заочной форме обучения</t>
  </si>
  <si>
    <t xml:space="preserve">
2.4.2.1. стр.01 гр. 19 - численность инвалидов и лиц с ограниченными возможностями здоровья с нарушениями слуха обучающихся по программам бакалавриата по заочной форме обучения
2.4.2.1. стр.02 гр. 19 - численность инвалидов и лиц с ограниченными возможностями здоровья с нарушениями слуха обучающихся по программам специалитета по заочной форме обучения</t>
  </si>
  <si>
    <t xml:space="preserve">
2.4.2.1. стр.01 гр. 20 - численность инвалидов и лиц с ограниченными возможностями здоровья с нарушениями опорно-двигательного аппарата, обучающихся по программам бакалавриата по заочной форме обучения
2.4.2.1. стр.02 гр. 20 - численность инвалидов и лиц с ограниченными возможностями здоровья с нарушениями опорно-двигательного аппарата, обучающихся по программам специалитета по заочной форме обучения</t>
  </si>
  <si>
    <t xml:space="preserve">
2.4.2.1. стр.01 гр. 21 - численность инвалидов и лиц с ограниченными возможностями здоровья с другими нарушениями, обучающихся по программам бакалавриата по заочной форме обучения
2.4.2.1. стр.02 гр. 21 - численность инвалидов и лиц с ограниченными возможностями здоровья с другими нарушениями, обучающихся по программам специалитета по заочной форме обучения</t>
  </si>
  <si>
    <t xml:space="preserve">
2.4.2.1. стр.01 гр. 22 - численность инвалидов и лиц с ограниченными возможностями здоровья со сложными дефектами (два и более нарушений), обучающихся по программам бакалавриата по заочной форме обучения
2.4.2.1. стр.02 гр. 22 - численность инвалидов и лиц с ограниченными возможностями здоровья со сложными дефектами (два и более нарушений), обучающихся по программам специалитета по заочной форме обучения</t>
  </si>
  <si>
    <t xml:space="preserve">
2.4.2.1. стр.08 гр. 12 - общая численность инвалидов и лиц с ограниченными возможностями здоровья, обучающихся по адаптированным программам бакалавриата
2.4.2.1. стр.09 гр. 12 - общая численность инвалидов и лиц с ограниченными возможностями здоровья, обучающихся по адаптированным программам специалитета</t>
  </si>
  <si>
    <t xml:space="preserve">
2.4.2.1. стр.08 гр. 12 - численность инвалидов и лиц с ограниченными возможностями здоровья, обучающихся по адаптированным программам бакалавриата по очной форме обучения
2.4.2.1. стр.09 гр. 12 - численность инвалидов и лиц с ограниченными возможностями здоровья, обучающихся по адаптированным программам специалитета по очной форме обучения</t>
  </si>
  <si>
    <t xml:space="preserve">
2.4.2.1. стр.08 гр. 18 - численность инвалидов и лиц с ограниченными возможностями здоровья с нарушениями зрения, обучающихся по адаптированным программам бакалавриата по очной форме обучения
2.4.2.1. стр.09 гр. 18 - численность инвалидов и лиц с ограниченными возможностями здоровья с нарушениями зрения, обучающихся по адаптированным программам специалитета по очной форме обучения</t>
  </si>
  <si>
    <t xml:space="preserve">
2.4.2.1. стр.08 гр. 19 - численность инвалидов и лиц с ограниченными возможностями здоровья с нарушениями слуха, обучающихся по адаптированным программам бакалавриата по очной форме обучения
2.4.2.1. стр.09 гр. 19 - численность инвалидов и лиц с ограниченными возможностями здоровья с нарушениями слуха, обучающихся по адаптированным программам специалитета по очной форме обучения</t>
  </si>
  <si>
    <t xml:space="preserve">
2.4.2.1. стр.08 гр. 21 - численность инвалидов и лиц с ограниченными возможностями здоровья  с другими нарушениями, обучающихся по адаптированным программам бакалавриата по очной форме обучения
2.4.2.1. стр.09 гр. 21 - численность инвалидов и лиц с ограниченными возможностями здоровья с другими нарушениями, обучающихся по адаптированным программам специалитета по очной форме обучения</t>
  </si>
  <si>
    <t xml:space="preserve">
2.4.2.1. стр.08 гр. 20 - численность инвалидов и лиц с ограниченными возможностями здоровья с нарушениями опорно-двигательного аппарата, обучающихся по адаптированным программам бакалавриата по очной форме обучения
2.4.2.1. стр.09 гр. 20 - численность инвалидов и лиц с ограниченными возможностями здоровья с нарушениями опорно-двигательного аппарата, обучающихся по адаптированным программам специалитета по очной форме обучения</t>
  </si>
  <si>
    <t xml:space="preserve">
2.4.2.1. стр.08 гр. 22 - численность инвалидов и лиц с ограниченными возможностями здоровья  со сложными дефектами (два и более нарушений), обучающихся по адаптированным программам бакалавриата по очной форме обучения
2.4.2.1. стр.09 гр. 22 - численность инвалидов и лиц с ограниченными возможностями здоровья со сложными дефектами (два и более нарушений), обучающихся по адаптированным программам специалитета по очной форме обучения</t>
  </si>
  <si>
    <t xml:space="preserve">
2.4.2.1. стр.08 гр. 12 - численность инвалидов и лиц с ограниченными возможностями здоровья, обучающихся по адаптированным программам бакалавриата по очно-заочной форме обучения
2.4.2.1. стр.09 гр. 12 - численность инвалидов и лиц с ограниченными возможностями здоровья, обучающихся по адаптированным программам специалитета по очно-заочной форме обучения</t>
  </si>
  <si>
    <t xml:space="preserve">
2.4.2.1. стр.08 гр. 18 - численность инвалидов и лиц с ограниченными возможностями здоровья с нарушениями зрения, обучающихся по адаптированным программам бакалавриата по очно-заочной форме обучения
2.4.2.1. стр.09 гр. 18 - численность инвалидов и лиц с ограниченными возможностями здоровья с нарушениями зрения, обучающихся по адаптированным программам специалитета по очно-заочной форме обучения</t>
  </si>
  <si>
    <t xml:space="preserve">
2.4.2.1. стр.08 гр. 19 - численность инвалидов и лиц с ограниченными возможностями здоровья с нарушениями слуха, обучающихся по адаптированным программам бакалавриата по очно-заочной форме обучения
2.4.2.1. стр.09 гр. 19 - численность инвалидов и лиц с ограниченными возможностями здоровья с нарушениями слуха, обучающихся по адаптированным программам специалитета по очно-заочной форме обучения</t>
  </si>
  <si>
    <t xml:space="preserve">
2.4.2.1. стр.08 гр. 20 - численность инвалидов и лиц с ограниченными возможностями здоровья с нарушениями опорно-двигательного аппарата, обучающихся по адаптированным программам бакалавриата по очно-заочной форме обучения
2.4.2.1. стр.09 гр. 20 - численность инвалидов и лиц с ограниченными возможностями здоровья с нарушениями опорно-двигательного аппарата, обучающихся по адаптированным программам специалитета по очно-заочной форме обучения</t>
  </si>
  <si>
    <t xml:space="preserve">
2.4.2.1. стр.08 гр. 21 - численность инвалидов и лиц с ограниченными возможностями здоровья  с другими нарушениями, обучающихся по адаптированным программам бакалавриата по очно-заочной форме обучения
2.4.2.1. стр.09 гр. 21 - численность инвалидов и лиц с ограниченными возможностями здоровья с другими нарушениями, обучающихся по адаптированным программам специалитета по очно-заочной форме обучения</t>
  </si>
  <si>
    <t xml:space="preserve">
2.4.2.1. стр.08 гр. 22 - численность инвалидов и лиц с ограниченными возможностями здоровья  со сложными дефектами (два и более нарушений), обучающихся по адаптированным программам бакалавриата по очно-заочной форме обучения
2.4.2.1. стр.09 гр. 22 - численность инвалидов и лиц с ограниченными возможностями здоровья со сложными дефектами (два и более нарушений), обучающихся по адаптированным программам специалитета по очно-заочной форме обучения</t>
  </si>
  <si>
    <t xml:space="preserve">
2.4.2.1. стр.08 гр. 12 - численность инвалидов и лиц с ограниченными возможностями здоровья, обучающихся по адаптированным программам бакалавриата по заочной форме обучения
2.4.2.1. стр.09 гр. 12 - численность инвалидов и лиц с ограниченными возможностями здоровья, обучающихся по адаптированным программам специалитета по заочной форме обучения</t>
  </si>
  <si>
    <t xml:space="preserve">
2.4.2.1. стр.08 гр. 18 - численность инвалидов и лиц с ограниченными возможностями здоровья с нарушениями зрения, обучающихся по адаптированным программам бакалавриата по заочной форме обучения
2.4.2.1. стр.09 гр. 18 - численность инвалидов и лиц с ограниченными возможностями здоровья с нарушениями зрения, обучающихся по адаптированным программам специалитета по заочной форме обучения</t>
  </si>
  <si>
    <t xml:space="preserve">
2.4.2.1. стр.08 гр. 19 - численность инвалидов и лиц с ограниченными возможностями здоровья с нарушениями слуха, обучающихся по адаптированным программам бакалавриата по заочной форме обучения
2.4.2.1. стр.09 гр. 19 - численность инвалидов и лиц с ограниченными возможностями здоровья с нарушениями слуха, обучающихся по адаптированным программам специалитета по заочной форме обучения</t>
  </si>
  <si>
    <t xml:space="preserve">
2.4.2.1. стр.08 гр. 20 - численность инвалидов и лиц с ограниченными возможностями здоровья с нарушениями опорно-двигательного аппарата, обучающихся по адаптированным программам бакалавриата по заочной форме обучения
2.4.2.1. стр.09 гр. 20 - численность инвалидов и лиц с ограниченными возможностями здоровья с нарушениями опорно-двигательного аппарата, обучающихся по адаптированным программам специалитета по заочной форме обучения</t>
  </si>
  <si>
    <t xml:space="preserve">
2.4.2.1. стр.08 гр. 21 - численность инвалидов и лиц с ограниченными возможностями здоровья  с другими нарушениями, обучающихся по адаптированным программам бакалавриата по заочной форме обучения
2.4.2.1. стр.09 гр. 21 - численность инвалидов и лиц с ограниченными возможностями здоровья с другими нарушениями, обучающихся по адаптированным программам специалитета по заочной форме обучения</t>
  </si>
  <si>
    <t xml:space="preserve">
2.4.2.1. стр.03 гр. 12 - общая численность инвалидов и лиц с ограниченными возможностями здоровья, обучающихся по программам магистратуры</t>
  </si>
  <si>
    <t xml:space="preserve">
2.4.2.1. стр.03 гр. 12 - численность инвалидов и лиц с ограниченными возможностями здоровья, обучающихся по программам магистратуры по очной форме обучения</t>
  </si>
  <si>
    <t xml:space="preserve">
2.4.2.1. стр.03 гр. 18 - численность инвалидов и лиц с ограниченными возможностями здоровья с нарушениями зрения, обучающихся по программам магистратуры по очной форме обучения</t>
  </si>
  <si>
    <t xml:space="preserve">
2.4.2.1. стр.03 гр. 19 - численность инвалидов и лиц с ограниченными возможностями здоровья с нарушениями слуха, обучающихся по программам магистратуры по очной форме обучения</t>
  </si>
  <si>
    <t xml:space="preserve">
2.4.2.1. стр.03 гр. 21 - численность инвалидов и лиц с ограниченными возможностями здоровья с другими нарушениями, обучающихся по программам магистратуры по очной форме обучения</t>
  </si>
  <si>
    <t xml:space="preserve">
2.4.2.1. стр.03 гр. 20 - численность инвалидов и лиц с ограниченными возможностями здоровья с нарушениями опорно-двигательного аппарата, обучающихся по программам магистратуры по очной форме обучения</t>
  </si>
  <si>
    <t xml:space="preserve">
2.4.2.1. стр.03 гр. 22 - численность инвалидов и лиц с ограниченными возможностями здоровья со сложными дефектами (два и более нарушений), обучающихся по программам магистратуры по очной форме обучения</t>
  </si>
  <si>
    <t xml:space="preserve">
2.4.2.1. стр.03 гр. 12 - численность инвалидов и лиц с ограниченными возможностями здоровья, обучающихся по программам магистратуры по очно-заочной форме обучения</t>
  </si>
  <si>
    <t xml:space="preserve">
2.4.2.1. стр.03 гр. 18 - численность инвалидов и лиц с ограниченными возможностями здоровья с нарушениями зрения, обучающихся по программам магистратуры по очно-заочной форме обучения</t>
  </si>
  <si>
    <t xml:space="preserve">
2.4.2.1. стр.03 гр. 19 - численность инвалидов и лиц с ограниченными возможностями здоровья с нарушениями слуха, обучающихся по программам магистратуры по очно-заочной форме обучения</t>
  </si>
  <si>
    <t xml:space="preserve">
2.4.2.1. стр.03 гр. 20 - численность инвалидов и лиц с ограниченными возможностями здоровья с нарушениями опорно-двигательного аппарата, обучающихся по программам магистратуры по очно-заочной форме обучения</t>
  </si>
  <si>
    <t xml:space="preserve">
2.4.2.1. стр.03 гр. 22 - численность инвалидов и лиц с ограниченными возможностями здоровья со сложными дефектами (два и более нарушений), обучающихся по программам магистратуры по очно-заочной форме обучения</t>
  </si>
  <si>
    <t xml:space="preserve">
2.4.2.1. стр.03 гр. 12 - численность инвалидов и лиц с ограниченными возможностями здоровья, обучающихся по программам магистратуры по заочной форме обучения</t>
  </si>
  <si>
    <t xml:space="preserve">
2.4.2.1. стр.03 гр. 18 - численность инвалидов и лиц с ограниченными возможностями здоровья с нарушениями зрения, обучающихся по программам магистратуры по заочной форме обучения</t>
  </si>
  <si>
    <t xml:space="preserve">
2.4.2.1. стр.03 гр. 19 - численность инвалидов и лиц с ограниченными возможностями здоровья с нарушениями слуха, обучающихся по программам магистратуры по заочной форме обучения</t>
  </si>
  <si>
    <t xml:space="preserve">
2.4.2.1. стр.03 гр. 20 - численность инвалидов и лиц с ограниченными возможностями здоровья с нарушениями опорно-двигательного аппарата, обучающихся по программам магистратуры по заочной форме обучения</t>
  </si>
  <si>
    <t xml:space="preserve">
2.4.2.1. стр.03 гр. 21 - численность инвалидов и лиц с ограниченными возможностями здоровья с другими нарушениями, обучающихся по программам магистратуры по заочной форме обучения</t>
  </si>
  <si>
    <t xml:space="preserve">
2.4.2.1. стр.03 гр. 21 - численность инвалидов и лиц с ограниченными возможностями здоровья с другими нарушениями, обучающихся по программам магистратуры по очно-заочной форме обучения</t>
  </si>
  <si>
    <t xml:space="preserve">
2.4.2.1. стр.03 гр. 22 - численность инвалидов и лиц с ограниченными возможностями здоровья со сложными дефектами (два и более нарушений), обучающихся по программам магистратуры по заочной форме обучения</t>
  </si>
  <si>
    <t>Общая численность инвалидов и лиц с ограниченными возможностями здоровья, обучающихся по адаптированным программам магистратуры, в том числе:</t>
  </si>
  <si>
    <t xml:space="preserve">
2.4.2.1. стр.10 гр. 12 - общая численность инвалидов и лиц с ограниченными возможностями здоровья, обучающихся по адаптированным программам магистратуры</t>
  </si>
  <si>
    <t xml:space="preserve">
2.4.2.1. стр.10 гр. 12 - численность инвалидов и лиц с ограниченными возможностями здоровья, обучающихся по адаптированным программам магистратуры по очной форме обучения</t>
  </si>
  <si>
    <t xml:space="preserve">
2.4.2.1. стр.10 гр. 18 - численность инвалидов и лиц с ограниченными возможностями здоровья с нарушениями зрения, обучающихся по адаптированным программам магистратуры по очной форме обучения</t>
  </si>
  <si>
    <t xml:space="preserve">
2.4.2.1. стр.10 гр. 19 - численность инвалидов и лиц с ограниченными возможностями здоровья с нарушениями слуха, обучающихся по адаптированным программам магистратуры по очной форме обучения</t>
  </si>
  <si>
    <t xml:space="preserve">
2.4.2.1. стр.10 гр. 20- численность инвалидов и лиц с ограниченными возможностями здоровья с нарушениями опорно-двигательного аппарата, обучающихся по адаптированным программам магистратуры по очной форме обучения</t>
  </si>
  <si>
    <t xml:space="preserve">
2.4.2.1. стр.10 гр. 21- численность инвалидов и лиц с ограниченными возможностями здоровья  с другими нарушениями, обучающихся по адаптированным программам магистратуры по очной форме обучения</t>
  </si>
  <si>
    <t xml:space="preserve">
2.4.2.1. стр.10 гр. 22- численность инвалидов и лиц с ограниченными возможностями здоровья  с другими нарушениями, обучающихся по адаптированным программам магистратуры по очной форме обучения</t>
  </si>
  <si>
    <t xml:space="preserve">
2.4.2.1. стр.10 гр. 12 - численность инвалидов и лиц с ограниченными возможностями здоровья, обучающихся по адаптированным программам магистратуры по очно-заочной форме обучения</t>
  </si>
  <si>
    <t xml:space="preserve">
2.4.2.1. стр.10 гр. 18 - численность инвалидов и лиц с ограниченными возможностями здоровья с нарушениями зрения, обучающихся по адаптированным программам магистратуры по очно-заочной форме обучения</t>
  </si>
  <si>
    <t xml:space="preserve">
2.4.2.1. стр.10 гр. 19 - численность инвалидов и лиц с ограниченными возможностями здоровья с нарушениями слуха, обучающихся по адаптированным программам магистратуры по очно-заочной форме обучения</t>
  </si>
  <si>
    <t xml:space="preserve">
2.4.2.1. стр.10 гр. 20- численность инвалидов и лиц с ограниченными возможностями здоровья с нарушениями опорно-двигательного аппарата, обучающихся по адаптированным программам магистратуры по очно-заочной форме обучения</t>
  </si>
  <si>
    <t xml:space="preserve">
2.4.2.1. стр.10 гр. 21- численность инвалидов и лиц с ограниченными возможностями здоровья  с другими нарушениями, обучающихся по адаптированным программам магистратуры по очно-заочной форме обучения</t>
  </si>
  <si>
    <t xml:space="preserve">
2.4.2.1. стр.10 гр. 22- численность инвалидов и лиц с ограниченными возможностями здоровья  с другими нарушениями, обучающихся по адаптированным программам магистратуры по очно-заочной форме обучения</t>
  </si>
  <si>
    <t xml:space="preserve">
2.4.2.1. стр.10 гр. 12 - численность инвалидов и лиц с ограниченными возможностями здоровья, обучающихся по адаптированным программам магистратуры по заочной форме обучения</t>
  </si>
  <si>
    <t xml:space="preserve">
2.4.2.1. стр.10 гр. 18 - численность инвалидов и лиц с ограниченными возможностями здоровья с нарушениями зрения, обучающихся по адаптированным программам магистратуры по заочной форме обучения</t>
  </si>
  <si>
    <t xml:space="preserve">
2.4.2.1. стр.10 гр. 19 - численность инвалидов и лиц с ограниченными возможностями здоровья с нарушениями слуха, обучающихся по адаптированным программам магистратуры по заочной форме обучения</t>
  </si>
  <si>
    <t xml:space="preserve">
2.4.2.1. стр.10 гр. 20- численность инвалидов и лиц с ограниченными возможностями здоровья с нарушениями опорно-двигательного аппарата, обучающихся по адаптированным программам магистратуры по заочной форме обучения</t>
  </si>
  <si>
    <t xml:space="preserve">
2.4.2.1. стр.10 гр. 21- численность инвалидов и лиц с ограниченными возможностями здоровья  с другими нарушениями, обучающихся по адаптированным программам магистратуры по заочной форме обучения</t>
  </si>
  <si>
    <t xml:space="preserve">
2.4.2.1. стр.10 гр. 22- численность инвалидов и лиц с ограниченными возможностями здоровья  с другими нарушениями, обучающихся по адаптированным программам магистратуры по заочной форме обучения</t>
  </si>
  <si>
    <t xml:space="preserve">
4.1.1. стр.01 гр. 23 -  численность работников образовательной организации (без внешних совместителей и работающих по договорам гражданско-правового характера, на 01 октября отчетного года), прошедших повышение квалификации по вопросам получения высшего образования инвалидами и лицами с ограниченными возможностями здоровья
4.1.2. стр.01 гр. 23 -  численность внешних совместителей, прошедших повышение квалификации по вопросам получения высшего образования инвалидами и лицами с ограниченными возможностями здоровья
4.1.1. стр.01 гр. 3 -  численность основного персонала (без внешних совместителей и работающих по договорам гражданско-правового характера, на 01 октября отчетного года)
4.1.2. стр.01 гр. 3 - численность внешних совместителей (на 01 октября отчетного года)</t>
  </si>
  <si>
    <t xml:space="preserve">
4.1.1. стр.04 гр. 23 -  численность профессорско-преподавательского состава (без внешних совместителей и работающих по договорам гражданско-правового характера, на 01 октября отчетного года), прошедших повышение квалификации по вопросам получения высшего образования инвалидами и лицами с ограниченными возможностями здоровья
4.1.2. стр.04 гр. 23 -  численность внешних совместителей профессорско-преподавательского состава,  прошедших повышение квалификации по вопросам получения высшего образования инвалидами и лицами с ограниченными возможностями здоровья
4.1.1. стр.04 гр. 3 -  численность профессорско-преподавательского состава  (без внешних совместителей и работающих по договорам гражданско-правового характера, на 01 октября отчетного года)
4.1.2. стр.04 гр. 3 - численность работников профессорско-преподавательского состава (внешние совместители) на 01 октября отчетного года</t>
  </si>
  <si>
    <t xml:space="preserve">
4.1.1. стр.19 гр. 23 -  численность учебно-вспомогательного персонала (без внешних совместителей и работающих по договорам гражданско-правового характера, на 01 октября отчетного года), прошедших повышение квалификации по вопросам получения высшего образования инвалидами и лицами с ограниченными возможностями здоровья
4.1.2. стр.19 гр. 23 -  численность внешних совместителей учебно-вспомогательного персонала,  прошедших повышение квалификации по вопросам получения высшего образования инвалидами и лицами с ограниченными возможностями здоровья
4.1.1. стр.19 гр. 3 -  численность учебно-вспомогательного персонала  (без внешних совместителей и работающих по договорам гражданско-правового характера, на 01 октября отчетного года)
4.1.2. стр.19 гр. 3 - численность учебно-вспомогательного персонала (внешние совместители) на 01 октября отчетного года</t>
  </si>
  <si>
    <t xml:space="preserve">Раздел Мониторинга 4.1.3. стр. 3, 6, 9, 12, 15, 18
</t>
  </si>
  <si>
    <t xml:space="preserve">Раздел Мониторинга 4.1.3. стр. 2, 5, 8, 11, 14, 17
</t>
  </si>
  <si>
    <t xml:space="preserve">Раздел Мониторинга 4.1.3. стр. 1, 2, 3, 7,  8, 9
</t>
  </si>
  <si>
    <t>Раздел Мониторинга 3.2.4. стр.25</t>
  </si>
  <si>
    <t xml:space="preserve">Раздел Мониторинга 3.2.4. стр.16 гр. 3 </t>
  </si>
  <si>
    <t>Раздел Мониторинга 2.4.2. стр.04 гр. 12, 20, 22
Раздел Мониторинга 2.4.5. стр.04 гр. 12, 13</t>
  </si>
  <si>
    <t>Раздел Мониторинга 2.4.2. стр.04 гр. 12, 22
Раздел Мониторинга 2.4.5. стр.04 гр. 12, 13</t>
  </si>
  <si>
    <t>Раздел Мониторинга 2.4.3. стр.04 гр. 5, 11, 13
Раздел Мониторинга 2.4.6. стр.04 гр. 5, 7</t>
  </si>
  <si>
    <t>Раздел Мониторинга 2.4.3. стр.04 гр. 5, 13
Раздел Мониторинга 2.4.6. стр.04 гр. 5, 7</t>
  </si>
  <si>
    <t>Раздел Мониторинга 2.4.8. стр.04 гр. 4, 5
Раздел Мониторинга 2.1. стр.05, 06, 07 гр. 7</t>
  </si>
  <si>
    <t>Раздел Мониторинга 2.4.8. стр.04 гр. 10, 11</t>
  </si>
  <si>
    <t>Раздел Мониторинга 4.3. стр.01 гр. 3, 7
Раздел Мониторинга 4.3. стр.03 гр. 3, 7</t>
  </si>
  <si>
    <t>Раздел Мониторинга 2.5.1. стр. 01, 02, 03 гр. 14
Раздел Мониторинга 2.5.1. стр. 01, 02, 03 гр. 16
Раздел Мониторинга 2.1. стр. 08, 09, 10 гр. 6</t>
  </si>
  <si>
    <t>Раздел Мониторинга 2.5.1. стр. 01, 02, 03 гр. 16
Раздел Мониторинга 2.1. стр. 08, 09, 10 гр. 6</t>
  </si>
  <si>
    <t>Раздел Мониторинга 6.1. стр.10 гр.10</t>
  </si>
  <si>
    <t>Раздел Мониторинга 6.1. стр.10 гр.4</t>
  </si>
  <si>
    <t>Раздел Мониторинга 6.1. стр.01 гр.3</t>
  </si>
  <si>
    <t>Раздел Мониторинга 6.1. стр.06 гр.3</t>
  </si>
  <si>
    <t>Раздел Мониторинга 6.2. стр.03, 04 гр.5
Раздел Мониторинга 6.2. стр.03, 04 гр.3</t>
  </si>
  <si>
    <t>Раздел Мониторинга 5.1. стр.02 гр.3
Раздел Мониторинга 2.1. стр. 05, 06, 07 гр. 7 
Раздел Мониторинга 2.1. стр. 05, 06, 07 гр. 8
Раздел Мониторинга 2.1. стр. 05, 06, 07 гр. 9</t>
  </si>
  <si>
    <t>Раздел Мониторинга 5.1. стр.02 гр.9</t>
  </si>
  <si>
    <t>Раздел Мониторинга 5.1. стр.02 гр.10</t>
  </si>
  <si>
    <t>Раздел Мониторинга 5.1. стр.02 гр.11
Раздел Мониторинга 5.1. стр.02 гр.12</t>
  </si>
  <si>
    <t>Раздел Мониторинга 5.2. стр.01 гр.3</t>
  </si>
  <si>
    <t>Раздел Мониторинга 5.6. стр.03 гр.3, 5</t>
  </si>
  <si>
    <t>Раздел Мониторинга 5.4. стр.08 гр.5</t>
  </si>
  <si>
    <t>Раздел Мониторинга 5.1. стр. 16, 17</t>
  </si>
  <si>
    <t>Раздел Мониторинга 2.4.2.1. стр.04 гр. 12
Раздел Мониторинга 2.4.2. стр.04 гр. 12</t>
  </si>
  <si>
    <t>Раздел Мониторинга 2.3. стр.17</t>
  </si>
  <si>
    <t>Раздел Мониторинга 2.3. стр.18</t>
  </si>
  <si>
    <t>Раздел Мониторинга 2.3. стр.19</t>
  </si>
  <si>
    <t>Раздел Мониторинга 2.3. стр.20</t>
  </si>
  <si>
    <t>Раздел Мониторинга 2.3. стр.21</t>
  </si>
  <si>
    <t>Раздел Мониторинга 2.3. стр.22</t>
  </si>
  <si>
    <t>Раздел Мониторинга 2.3. стр.23</t>
  </si>
  <si>
    <t>Раздел Мониторинга 2.3. стр.24</t>
  </si>
  <si>
    <t>Раздел Мониторинга 2.3. стр.25</t>
  </si>
  <si>
    <t>Раздел Мониторинга 2.3. стр.26</t>
  </si>
  <si>
    <t>Раздел Мониторинга 2.3. стр.27</t>
  </si>
  <si>
    <t>Раздел Мониторинга 2.3. стр.28</t>
  </si>
  <si>
    <t>Раздел Мониторинга 2.3. стр.29</t>
  </si>
  <si>
    <t>Раздел Мониторинга 2.4.2.1. стр.01, 02 гр. 12</t>
  </si>
  <si>
    <t>Раздел Мониторинга 2.4.2.1. стр.01, 02 гр. 18</t>
  </si>
  <si>
    <t>Раздел Мониторинга 2.4.2.1. стр.01, 02 гр. 19</t>
  </si>
  <si>
    <t>Раздел Мониторинга 2.4.2.1. стр.01, 02 гр. 20</t>
  </si>
  <si>
    <t>Раздел Мониторинга 2.4.2.1. стр.01, 02 гр. 21</t>
  </si>
  <si>
    <t>Раздел Мониторинга 2.4.2.1. стр.01, 02 гр. 22</t>
  </si>
  <si>
    <t xml:space="preserve">Раздел Мониторинга 2.4.2.1. стр.01, 02 гр. 12 </t>
  </si>
  <si>
    <t>Раздел Мониторинга 2.4.2.1. стр.08, 09 гр. 12</t>
  </si>
  <si>
    <t>Раздел Мониторинга 2.4.2.1. стр.08, 09 гр. 18</t>
  </si>
  <si>
    <t>Раздел Мониторинга 2.4.2.1. стр.08, 09 гр. 19</t>
  </si>
  <si>
    <t>Раздел Мониторинга 2.4.2.1. стр.08, 09 гр. 20</t>
  </si>
  <si>
    <t>Раздел Мониторинга 2.4.2.1. стр.08, 09 гр. 21</t>
  </si>
  <si>
    <t>Раздел Мониторинга 2.4.2.1. стр.08, 09 гр. 22</t>
  </si>
  <si>
    <t>Раздел Мониторинга 2.4.2.1. стр.03 гр. 12</t>
  </si>
  <si>
    <t>Раздел Мониторинга 2.4.2.1. стр.03 гр. 18</t>
  </si>
  <si>
    <t>Раздел Мониторинга 2.4.2.1. стр.03 гр. 19</t>
  </si>
  <si>
    <t>Раздел Мониторинга 2.4.2.1. стр.03 гр. 20</t>
  </si>
  <si>
    <t>Раздел Мониторинга 2.4.2.1. стр.03 гр. 21</t>
  </si>
  <si>
    <t>Раздел Мониторинга 2.4.2.1. стр.03 гр. 22</t>
  </si>
  <si>
    <t>Раздел Мониторинга 2.4.2.1. стр.10 гр. 12</t>
  </si>
  <si>
    <t>Раздел Мониторинга 2.4.2.1. стр.10 гр. 18</t>
  </si>
  <si>
    <t>Раздел Мониторинга 2.4.2.1. стр.10 гр. 19</t>
  </si>
  <si>
    <t>Раздел Мониторинга 2.4.2.1. стр.10 гр. 20</t>
  </si>
  <si>
    <t>Раздел Мониторинга 2.4.2.1. стр.10 гр. 21</t>
  </si>
  <si>
    <t>Раздел Мониторинга 2.4.2.1. стр.10 гр. 22</t>
  </si>
  <si>
    <t xml:space="preserve">Раздел Мониторинга 4.1.1. стр.01 гр. 3, 23
Раздел Мониторинга 4.1.2. стр.01 гр. 3, 23
</t>
  </si>
  <si>
    <t xml:space="preserve">Раздел Мониторинга 4.1.1. стр.04 гр. 3, 23
Раздел Мониторинга 4.1.2. стр.04 гр. 3, 23
</t>
  </si>
  <si>
    <t xml:space="preserve">Раздел Мониторинга 4.1.1. стр.19 гр. 3, 23
Раздел Мониторинга 4.1.2. стр.19 гр. 3, 23
</t>
  </si>
  <si>
    <t>2.1. Общая характеристика основных образовательных программ и подготовки научных кадров, реализуемых организацией</t>
  </si>
  <si>
    <t>Код по ОКЕИ: единица – 642, человек – 792</t>
  </si>
  <si>
    <t>Уровень (ступень) образования</t>
  </si>
  <si>
    <t>Виды программ</t>
  </si>
  <si>
    <t>строки</t>
  </si>
  <si>
    <t>Численность</t>
  </si>
  <si>
    <t>в том числе по форме обучения</t>
  </si>
  <si>
    <t>очной</t>
  </si>
  <si>
    <t>очно-</t>
  </si>
  <si>
    <t>заочной</t>
  </si>
  <si>
    <t>X</t>
  </si>
  <si>
    <t>Среднее профессиональное образование</t>
  </si>
  <si>
    <t>подготовки квалифицированных рабочих, служащих</t>
  </si>
  <si>
    <t>подготовки специалистов среднего звена</t>
  </si>
  <si>
    <t>Высшее образование</t>
  </si>
  <si>
    <t>бакалавриата</t>
  </si>
  <si>
    <t>специалитета</t>
  </si>
  <si>
    <t>магистратуры</t>
  </si>
  <si>
    <t>подготовки научно-педагогических кадров в аспирантуре (адъюнктуре)</t>
  </si>
  <si>
    <t>ординатуры</t>
  </si>
  <si>
    <t>ассистентура-стажировка</t>
  </si>
  <si>
    <t>2.4.1. Распределение приема студентов по направлениям подготовки и специальностям</t>
  </si>
  <si>
    <t>из них (из гр. 5) приняты на обучение</t>
  </si>
  <si>
    <t>из гр.5 получивших</t>
  </si>
  <si>
    <t>из гр. 5 иностранные граждане 3)</t>
  </si>
  <si>
    <t>за счет бюджетных ассигнований</t>
  </si>
  <si>
    <t>всего</t>
  </si>
  <si>
    <t>из них (из гр.13)</t>
  </si>
  <si>
    <t>бюджета субъекта РФ</t>
  </si>
  <si>
    <t>местного бюджета</t>
  </si>
  <si>
    <t>стран СНГ</t>
  </si>
  <si>
    <t>Программы бакалавриата - всего</t>
  </si>
  <si>
    <t xml:space="preserve">  в том числе по направлениям подготовки:</t>
  </si>
  <si>
    <t>Информационная безопасность</t>
  </si>
  <si>
    <t>Юриспруденция</t>
  </si>
  <si>
    <t>Программы специалитета - всего</t>
  </si>
  <si>
    <t>Программы магистратуры - всего</t>
  </si>
  <si>
    <t>Всего по программам бакалавриата, специалитета, магистратуры (сумма строк 01 - 03)</t>
  </si>
  <si>
    <t>Наименование направления подготовки, специальности</t>
  </si>
  <si>
    <t>№ строки</t>
  </si>
  <si>
    <t xml:space="preserve">Код специальности, направления подготовки 1) </t>
  </si>
  <si>
    <t>Из суммы гр. 6 – 8 на места в рамках квоты целевого приема</t>
  </si>
  <si>
    <t>по дого-ворам об оказании платных образова-тельных услуг</t>
  </si>
  <si>
    <t>федераль-ного бюджета</t>
  </si>
  <si>
    <t>предыду-щее об-разование в другом регионе</t>
  </si>
  <si>
    <t>диплом бакалавра, специалис-та или магистра в данной организа-ции</t>
  </si>
  <si>
    <t>из гр. 17</t>
  </si>
  <si>
    <t>лица, имеющие право на прием без вступительных испытаний</t>
  </si>
  <si>
    <t>из них (из графы 22)</t>
  </si>
  <si>
    <t>из гр. 5 принято на обучение для получения первого высшего образования</t>
  </si>
  <si>
    <t>по резуль-татам ЕГЭ 1)</t>
  </si>
  <si>
    <t>из них 
(из гр. 18) по договорам об оказании платных образовательных услуг</t>
  </si>
  <si>
    <t>по резуль-татам ЕГЭ и дополни-испытаний 1)</t>
  </si>
  <si>
    <t>из них (из гр. 20) по договорам об оказании платных образовательных услуг</t>
  </si>
  <si>
    <t>победители и призеры заключительного этапа всероссийской олимпиады школьников, члены сборных команд РФ, участвовавших в международных олимпиадах по общеобразовательным предметам 2)</t>
  </si>
  <si>
    <t>победители
и призеры олимпиад
школьников, принятых без вступительных испытаний 3)</t>
  </si>
  <si>
    <t>Средний балл ЕГЭ</t>
  </si>
  <si>
    <t>студентов, принятых</t>
  </si>
  <si>
    <t>студентов, принятых на места по договорам об оказании платных образовательных услуг</t>
  </si>
  <si>
    <t>учтенных в графе 18</t>
  </si>
  <si>
    <t>учтенных в графе 20</t>
  </si>
  <si>
    <t>учтенных в графе 21</t>
  </si>
  <si>
    <t>Средний балл ЕГЭ (с учетом результатов дополнительных испытаний) принятых по результатам ЕГЭ и дополнительных испытаний</t>
  </si>
  <si>
    <t>студентов, принятых на обучение за счет бюджетов бюджетной системы Российской Федерации</t>
  </si>
  <si>
    <t>3.2.4. Результаты научной, научно-технической и инновационной деятельности (публикационная, издательская активность)</t>
  </si>
  <si>
    <t>(за отчетный год; заполняют организации, у которых в кодовой зоне бланка по гр.7 проставлен код "1", данными по головному вузу совместно со всеми его филиалами)</t>
  </si>
  <si>
    <t>Код по ОКЕИ: единица – 642</t>
  </si>
  <si>
    <t>Всего</t>
  </si>
  <si>
    <t>Число публикаций организации, относящихся к типам Article, Review, Letter, Note, Proceeding Paper, Conference Paper – всего</t>
  </si>
  <si>
    <t>Web of Science Core Collection</t>
  </si>
  <si>
    <t>Scopus</t>
  </si>
  <si>
    <t>Российский индекс научного цитирования (РИНЦ)</t>
  </si>
  <si>
    <t>Получено грантов – всего</t>
  </si>
  <si>
    <t xml:space="preserve">Справка 5. </t>
  </si>
  <si>
    <t>РИНЦ</t>
  </si>
  <si>
    <t>Количество научных журналов, издаваемых образовательной организацией</t>
  </si>
  <si>
    <t>Код по ОКЕИ: человек – 792</t>
  </si>
  <si>
    <t>Из гр. 4 – получивших диплом бакалавра в данной организации</t>
  </si>
  <si>
    <r>
      <t xml:space="preserve">2.4.4. Распределение приема иностранных граждан и лиц без гражданства, в том числе соотечественников, проживающих за рубежом,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направлениям подготовки и специальностям
</t>
    </r>
    <r>
      <rPr>
        <sz val="9"/>
        <color rgb="FF000000"/>
        <rFont val="Arial"/>
        <family val="2"/>
        <charset val="204"/>
      </rPr>
      <t>(за счет бюджетных ассигнований федерального бюджета)</t>
    </r>
  </si>
  <si>
    <t>4.1.3. Сведения об ученых степенях профессорско-преподавательского состава и научных работников</t>
  </si>
  <si>
    <t>(без работающих по договорам гражданско-правового характера, на 01 октября отчетного года)</t>
  </si>
  <si>
    <t xml:space="preserve">из гр.3 работают на </t>
  </si>
  <si>
    <t>ставки</t>
  </si>
  <si>
    <t>ставку</t>
  </si>
  <si>
    <t>кандидаты наук</t>
  </si>
  <si>
    <t xml:space="preserve">Справка 10. </t>
  </si>
  <si>
    <r>
      <t xml:space="preserve">Сведения о  работниках, занятых на должностях по внутреннему совместительству </t>
    </r>
    <r>
      <rPr>
        <i/>
        <sz val="7"/>
        <color rgb="FF000000"/>
        <rFont val="Arial"/>
        <family val="2"/>
        <charset val="204"/>
      </rPr>
      <t>(включая внешних совместителей, занимающих в организации более одной должности)</t>
    </r>
  </si>
  <si>
    <t>Занимают должностей на (кроме учтенных в стр.01 – 12)</t>
  </si>
  <si>
    <t>Профессорско-преподавательский состав</t>
  </si>
  <si>
    <t>Научные работники</t>
  </si>
  <si>
    <t>3.2.1. Выполненный объем работ</t>
  </si>
  <si>
    <t>Код по ОКЕИ: тысяча рублей – 384 (с одним десятичным знаком)</t>
  </si>
  <si>
    <t>научно-технические услуги</t>
  </si>
  <si>
    <t xml:space="preserve">  </t>
  </si>
  <si>
    <t>в том числе собственными силами</t>
  </si>
  <si>
    <t>6.1. Распределение объема средств организации по источникам их получения и  по видам деятельности</t>
  </si>
  <si>
    <t>в том числе по видам деятельности</t>
  </si>
  <si>
    <t>образова- тельная</t>
  </si>
  <si>
    <t>творческие проекты</t>
  </si>
  <si>
    <t>субъекта РФ</t>
  </si>
  <si>
    <t>местного</t>
  </si>
  <si>
    <t>населения</t>
  </si>
  <si>
    <t xml:space="preserve">внебюджетных фондов </t>
  </si>
  <si>
    <t>иностранных источников</t>
  </si>
  <si>
    <t>Наименование показателей</t>
  </si>
  <si>
    <t>Всего (сумма гр. 4, 10 – 15)</t>
  </si>
  <si>
    <t>научные исследования и разработки</t>
  </si>
  <si>
    <t>использование результатов интеллектуальной деятельности</t>
  </si>
  <si>
    <t>прочие виды</t>
  </si>
  <si>
    <t>осуществление капитальных вложений</t>
  </si>
  <si>
    <t>Объем поступивших средств (за отчетный год) – всего
(сумма строк 02, 06)</t>
  </si>
  <si>
    <t>в том числе:
средства бюджетов всех уровней (субсидий) – всего (сумма строк 03 – 05)</t>
  </si>
  <si>
    <t>внебюджетные средства – всего (сумма строк 07 – 10)</t>
  </si>
  <si>
    <t>из них средства:
организаций</t>
  </si>
  <si>
    <t>в том числе бюджета: 
федерального</t>
  </si>
  <si>
    <t>4.5. Сведения о молодых ученых</t>
  </si>
  <si>
    <t>Всего (без внешних совместителей и работающих по договорам гражданско-правового характера)</t>
  </si>
  <si>
    <t>Кроме того: работающих на условиях штатного совместительства (внешние совместители)</t>
  </si>
  <si>
    <t>Численность работников профессорско-преподавательского состава и научных работников</t>
  </si>
  <si>
    <t>кандидатов наук в возрасте до 35 лет</t>
  </si>
  <si>
    <t>без ученой степени в возрасте до 30 лет</t>
  </si>
  <si>
    <t>2.4.2. Распределение численности студентов по направлениям подготовки и специальностям</t>
  </si>
  <si>
    <t>Численность студентов по курсам</t>
  </si>
  <si>
    <t>из гр. 12 иностранные граждане 4)</t>
  </si>
  <si>
    <t>Код специальности, направления подготовки 2)</t>
  </si>
  <si>
    <t>2 курс</t>
  </si>
  <si>
    <t>3 курс</t>
  </si>
  <si>
    <t>4 курс</t>
  </si>
  <si>
    <t>5 курс</t>
  </si>
  <si>
    <t>6 курс</t>
  </si>
  <si>
    <t>7 курс</t>
  </si>
  <si>
    <t>из них (из гр.20) стран СНГ всего</t>
  </si>
  <si>
    <t>Численность студентов на всех курсах (сумма гр.5-11)</t>
  </si>
  <si>
    <t>2.4.5. Распределение численности студентов из числа иностранных граждан и лиц без гражданства, в том числе соотечественников, проживающих</t>
  </si>
  <si>
    <t>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курсам, направлениям подготовки и специальностям</t>
  </si>
  <si>
    <t>(за счет бюджетных ассигнований федерального бюджета)</t>
  </si>
  <si>
    <t>Из них (из гр. 12) граждане стран СНГ</t>
  </si>
  <si>
    <t>2.4.3. Распределение выпуска по направлениям подготовки и специальностям</t>
  </si>
  <si>
    <t>Из гр. 5 иностранные граждане 1)</t>
  </si>
  <si>
    <t>из них (из гр.11) стран СНГ всего</t>
  </si>
  <si>
    <t>Код специальности, направления подготовки</t>
  </si>
  <si>
    <t>Информатика и вычислительная техника</t>
  </si>
  <si>
    <t>2.4.6. Распределение выпуска бакалавров, специалистов, магистров из числа иностранных граждан и лиц без гражданства, в том числе соотечественников,  проживающих за рубежом, обучавшихся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направлениям подготовки и специальностям</t>
  </si>
  <si>
    <t>Наименованиенаправления подготовки, специальности</t>
  </si>
  <si>
    <t>Из гр. 5 граждане стран СНГ</t>
  </si>
  <si>
    <t>Виды программ высшего образования</t>
  </si>
  <si>
    <t xml:space="preserve">Численность студентов вуза, прошедших обучение в других вузах в учебном году, заканчивающемся в отчетном, длительностью </t>
  </si>
  <si>
    <t>Кроме того: численность студентов других вузов, прошедших обучение в вузе в учебном году, заканчивающемся в отчетном, длительностью</t>
  </si>
  <si>
    <t>не менее семестра (триместра)</t>
  </si>
  <si>
    <t>в зарубежных вузах</t>
  </si>
  <si>
    <t>из зарубежных вузов</t>
  </si>
  <si>
    <t>других стран (кроме стран СНГ)</t>
  </si>
  <si>
    <t xml:space="preserve">Программы бакалавриата </t>
  </si>
  <si>
    <t>Программы специалитета</t>
  </si>
  <si>
    <t>Программы магистратуры</t>
  </si>
  <si>
    <r>
      <t xml:space="preserve">2.4.8. Распределение численности студентов образовательной организации, обучающихся по </t>
    </r>
    <r>
      <rPr>
        <b/>
        <u/>
        <sz val="9"/>
        <color rgb="FF000000"/>
        <rFont val="Arial"/>
        <family val="2"/>
        <charset val="204"/>
      </rPr>
      <t>очной</t>
    </r>
    <r>
      <rPr>
        <b/>
        <sz val="9"/>
        <color rgb="FF000000"/>
        <rFont val="Arial"/>
        <family val="2"/>
        <charset val="204"/>
      </rPr>
      <t xml:space="preserve"> форме обучения, прошедших обучение в других образовательных организациях</t>
    </r>
  </si>
  <si>
    <t>4.3. Сведения об иностранных работниках</t>
  </si>
  <si>
    <t>Численность иностранных работников (без внешних совместителей и работающих по договорам гражданско-правового характера)</t>
  </si>
  <si>
    <t>Численность иностранных работников, работающих на условиях штатного совместительства (внешние совместители)</t>
  </si>
  <si>
    <t>2.5.1. Численность обучающихся по программам подготовки кадров высшей квалификации, прием и выпуск</t>
  </si>
  <si>
    <t>из гр. 11 иностранные граждане 3)</t>
  </si>
  <si>
    <t>Программы аспирантуры 1) - всего</t>
  </si>
  <si>
    <t>Политические науки и регионоведение</t>
  </si>
  <si>
    <t>Философия, этика и религиоведение</t>
  </si>
  <si>
    <t>Программы ординатуры - всего</t>
  </si>
  <si>
    <t>Программы ассистентуры-стажировки - всего</t>
  </si>
  <si>
    <t>Численность на конец года</t>
  </si>
  <si>
    <t>Код направления подготовки, специальности 2)</t>
  </si>
  <si>
    <t>из них (из гр.14) стран СНГ всего</t>
  </si>
  <si>
    <t>6.2. Сведения о заработной плате работников</t>
  </si>
  <si>
    <t>Код по ОКЕИ: человек – 792, тысяча рублей – 384 (с одним десятичным знаком)</t>
  </si>
  <si>
    <t>Категории персонала</t>
  </si>
  <si>
    <t>Средняя численность работников</t>
  </si>
  <si>
    <t>Фонд начисленной заработной платы работников</t>
  </si>
  <si>
    <t>профессорско-преподавательский состав</t>
  </si>
  <si>
    <t>научные работники</t>
  </si>
  <si>
    <t>списочного состава (без внешних совместителей) 1)</t>
  </si>
  <si>
    <t>списочного состава (без внешних совместителей) всего</t>
  </si>
  <si>
    <t>5.1. Наличие и использование площадей</t>
  </si>
  <si>
    <t>Код по ОКЕИ: квадратный метр – 055 (в целых); га – 059 (с двумя десятичными знаками)</t>
  </si>
  <si>
    <t>из нее площадь:</t>
  </si>
  <si>
    <t>из гр. 3 площадь по форме владения, пользования:</t>
  </si>
  <si>
    <t>другие формы владения</t>
  </si>
  <si>
    <t>учебно-вспомогательная</t>
  </si>
  <si>
    <t>предназначенная для научно-исследовательских подразделений</t>
  </si>
  <si>
    <t>подсобная</t>
  </si>
  <si>
    <t>Справка 12.</t>
  </si>
  <si>
    <t xml:space="preserve">Численность обучающихся по программам высшего образования, нуждающихся в общежитиях </t>
  </si>
  <si>
    <t xml:space="preserve">     в том числе проживает в общежитиях </t>
  </si>
  <si>
    <t>Общая площадь зданий (помещений) из нее площадь: учебно-лабораторных зданий (сумма строк 03, 05, 06, 07)</t>
  </si>
  <si>
    <t>в том числе: учебная</t>
  </si>
  <si>
    <t>Всего (сумма граф 9 - 13)</t>
  </si>
  <si>
    <t>на правах собственности</t>
  </si>
  <si>
    <t>в оперативном управлении</t>
  </si>
  <si>
    <t>арендованная</t>
  </si>
  <si>
    <t xml:space="preserve">безвозмездная </t>
  </si>
  <si>
    <t>5.6. Наличие и состав основных фондов организации</t>
  </si>
  <si>
    <t>Из них (из гр.3)</t>
  </si>
  <si>
    <t>Наличие на конец года по полной учетной стоимости</t>
  </si>
  <si>
    <t>Всего основных фондов</t>
  </si>
  <si>
    <t>очное обучение</t>
  </si>
  <si>
    <r>
      <t xml:space="preserve">2.4.2.1 Распределение численности студентов </t>
    </r>
    <r>
      <rPr>
        <b/>
        <u/>
        <sz val="9"/>
        <color rgb="FF000000"/>
        <rFont val="Arial"/>
        <family val="2"/>
        <charset val="204"/>
      </rPr>
      <t>из числа лиц с ОВЗ и инвалидов</t>
    </r>
    <r>
      <rPr>
        <b/>
        <sz val="9"/>
        <color rgb="FF000000"/>
        <rFont val="Arial"/>
        <family val="2"/>
        <charset val="204"/>
      </rPr>
      <t xml:space="preserve"> по направлениям подготовки и специальностям</t>
    </r>
  </si>
  <si>
    <t>из гр.12 – с  нарушениям</t>
  </si>
  <si>
    <t>зрения</t>
  </si>
  <si>
    <t>слуха</t>
  </si>
  <si>
    <t>специалитета (из строки 02)</t>
  </si>
  <si>
    <t>магистратуры (из строки 03)</t>
  </si>
  <si>
    <t>очно-заочное (вечернее) обучение</t>
  </si>
  <si>
    <t>заочное обучение</t>
  </si>
  <si>
    <t>Численность студентов на всех курсах (сумма гр.5 – 11, сумма гр.13 – 16, сумма гр. 18 – 22)</t>
  </si>
  <si>
    <t>Код классификатора 1)</t>
  </si>
  <si>
    <t>1 курсм</t>
  </si>
  <si>
    <t>другими</t>
  </si>
  <si>
    <t>опорно-двигательного аппарата</t>
  </si>
  <si>
    <t>со сложными дефектами (два и более нарушений)</t>
  </si>
  <si>
    <t xml:space="preserve">Справка 1. </t>
  </si>
  <si>
    <t>Число адаптированных образовательных программ высшего образования – всего</t>
  </si>
  <si>
    <t>с нарушениями слуха</t>
  </si>
  <si>
    <t>с нарушениями опорно-двигательного аппарата</t>
  </si>
  <si>
    <t>с другими нарушениями</t>
  </si>
  <si>
    <t>2.3. Характеристика образовательных программ бакалавриата, специалитета, магистратуры, реализуемых организацией</t>
  </si>
  <si>
    <t>4.1.1. Распределение численности основного персонала по уровню образования</t>
  </si>
  <si>
    <t>(без внешних совместителей и работающих по договорам гражданско-правового характера, на 01 октября отчетного года)</t>
  </si>
  <si>
    <t>Код по ОКЕИ: человек – 792; единица – 642 (с одним десятичным знаком)</t>
  </si>
  <si>
    <t>Всего, чел.</t>
  </si>
  <si>
    <t>иные педагогические работники</t>
  </si>
  <si>
    <t>инженерно-технический персонал</t>
  </si>
  <si>
    <t>административно-хозяйственный персонал</t>
  </si>
  <si>
    <t>производственный персонал</t>
  </si>
  <si>
    <t>учебно-вспомогательный персонал</t>
  </si>
  <si>
    <t>обслуживающий персонал</t>
  </si>
  <si>
    <t>Из гр.3 – прошли повышение квалификации по вопросам получения высшего образования инвалидами и лицами с ОВЗ</t>
  </si>
  <si>
    <t xml:space="preserve">в том числе: руководящий  персонал </t>
  </si>
  <si>
    <t>педагогические работники – всего (сумма строк  04, 14)</t>
  </si>
  <si>
    <t>в том числе: профессорско-преподавательский состав – всего</t>
  </si>
  <si>
    <t>Численность работников – всего (сумма строк 02, 03, 15 – 20)</t>
  </si>
  <si>
    <t>4.1.2. Распределение численности внешних совместителей по уровню образования</t>
  </si>
  <si>
    <t>(на 01 октября отчетного года)</t>
  </si>
  <si>
    <t>Численность внешних совместителей – всего (сумма строк 02, 03, 15 – 20)</t>
  </si>
  <si>
    <t>5.5. Обеспеченность электронными учебными изданиями</t>
  </si>
  <si>
    <t>Укрупненная группа направлений подготовки/специальностей</t>
  </si>
  <si>
    <t>Код укрупненной группы направлений подготовки/ специальностей</t>
  </si>
  <si>
    <t>Количество изданий (включая учебники и учебные пособия)</t>
  </si>
  <si>
    <t>Электронных изданий – всего</t>
  </si>
  <si>
    <t>Математика и механика</t>
  </si>
  <si>
    <t>01.00.00</t>
  </si>
  <si>
    <t>09.00.00</t>
  </si>
  <si>
    <t>10.00.00</t>
  </si>
  <si>
    <t>Экономика и управление</t>
  </si>
  <si>
    <t>38.00.00</t>
  </si>
  <si>
    <t>Социология и социальная работа</t>
  </si>
  <si>
    <t>39.00.00</t>
  </si>
  <si>
    <t>40.00.00</t>
  </si>
  <si>
    <t>41.00.00</t>
  </si>
  <si>
    <t>Средства массовой информации и информационно-библиотечное дело</t>
  </si>
  <si>
    <t>42.00.00</t>
  </si>
  <si>
    <t>Сервис и туризм</t>
  </si>
  <si>
    <t>43.00.00</t>
  </si>
  <si>
    <t>47.00.00</t>
  </si>
  <si>
    <t xml:space="preserve">  в том числе по укрупненным группам направлений подготовки/специальностей:</t>
  </si>
  <si>
    <t>Выпуск фактический с 01.10.20 по 30.09.21</t>
  </si>
  <si>
    <t>Принято 2) с 01.10.20 по 30.09.21</t>
  </si>
  <si>
    <t>ВПО-1 стр. 04 гр. 54, 64, 66</t>
  </si>
  <si>
    <t>Фома обучения</t>
  </si>
  <si>
    <t>Всего по программам бакалавриата, специалитета, магистратуры</t>
  </si>
  <si>
    <t>Форма обучения</t>
  </si>
  <si>
    <t>очная</t>
  </si>
  <si>
    <t>очно-заочная</t>
  </si>
  <si>
    <t>заочная</t>
  </si>
  <si>
    <t>Разделы для заполнения</t>
  </si>
  <si>
    <t>Раздел 2.1</t>
  </si>
  <si>
    <t>Х</t>
  </si>
  <si>
    <t>х</t>
  </si>
  <si>
    <t xml:space="preserve">студентов, принятых на места по договорам об оказании платных образовательных </t>
  </si>
  <si>
    <t>учтенных в графе 19</t>
  </si>
  <si>
    <t>Принято 2) с 01.10.20 по 30.09.21 (сумма гр. 6 – 9)</t>
  </si>
  <si>
    <t>Раздел Мониторинга 2.4.1 стр.01,02 гр.31
Раздел Мониторинга 2.4.1 стр.01,02 гр.19
графы 5-10 соответствуют ВПО-1 графам 8-16 раздела 2.1.1</t>
  </si>
  <si>
    <t>Раздел 2.3</t>
  </si>
  <si>
    <t>Раздел 2.4.1</t>
  </si>
  <si>
    <t>Раздел 2.4.2</t>
  </si>
  <si>
    <t>Раздел 2.4.3</t>
  </si>
  <si>
    <t>Раздел 2.4.4</t>
  </si>
  <si>
    <t>Раздел 2.4.5</t>
  </si>
  <si>
    <t>Раздел 2.4.6</t>
  </si>
  <si>
    <t xml:space="preserve">Раздел 2.4.1
</t>
  </si>
  <si>
    <t>Раздел 3.2.4</t>
  </si>
  <si>
    <t>Раздел 4.1.3</t>
  </si>
  <si>
    <t>Раздел 3.2.1</t>
  </si>
  <si>
    <t>Раздел 6.1</t>
  </si>
  <si>
    <t>Раздел 4.5</t>
  </si>
  <si>
    <t>Раздел 2.4.8</t>
  </si>
  <si>
    <t>Раздел 4.3</t>
  </si>
  <si>
    <t>Раздел 2.5.1</t>
  </si>
  <si>
    <t>Раздел 6.2</t>
  </si>
  <si>
    <t>Раздел 5.1</t>
  </si>
  <si>
    <t>раздел 2.1</t>
  </si>
  <si>
    <t>Раздел 5.6</t>
  </si>
  <si>
    <t>Раздел 2.4.2.1</t>
  </si>
  <si>
    <t>Раздел 4.1.1</t>
  </si>
  <si>
    <t>Раздел 4.1.2</t>
  </si>
  <si>
    <t xml:space="preserve">Из них (из гр.4) граждане стран СНГ </t>
  </si>
  <si>
    <t> из них: в Scopus</t>
  </si>
  <si>
    <t xml:space="preserve"> в т.ч. (стр.01): машины, оборудование и транспортные средства</t>
  </si>
  <si>
    <t>Раздел 5.5</t>
  </si>
  <si>
    <t xml:space="preserve">
5.5. стр.01 гр.4 - количество изданий (включая учебники и учебные пособия)</t>
  </si>
  <si>
    <t xml:space="preserve">
2.4.2.1. стр.08 гр. 22 - численность инвалидов и лиц с ограниченными возможностями здоровья  со сложными дефектами (два и более нарушений), обучающихся по адаптированным программам бакалавриата по заочной форме обучения
2.4.2.1. стр.09 гр. 22 - численность инвалидов и лиц с ограниченными возможностями здоровья со сложными дефектами (два и более нарушений), обучающихся по адаптированным программам специалитета по заочной форме обучения</t>
  </si>
  <si>
    <t>Обучаются по адаптированным образовательным программам:
бакалавриата (из строки 01)</t>
  </si>
  <si>
    <t>в том числе для инвалидов и лиц с ограниченными возможностями здоровья:
с нарушениями зрения</t>
  </si>
  <si>
    <t>из них (из стр. 17):
программ бакалавриата и программ специалитета</t>
  </si>
  <si>
    <t>Численность работников профессорскопреподавательского состава – всего (без учета внешних и внутренних совместителей)</t>
  </si>
  <si>
    <t>из них:
доктора наук</t>
  </si>
  <si>
    <t>Численность работников профессорскопреподавательского состава – всего (внешние совместители)</t>
  </si>
  <si>
    <t>Численность научных работников – всего (без учета внешних и внутренних совместителей)</t>
  </si>
  <si>
    <t>из них, индексируемых в российских и международных информационно-аналитических системах научного цитирования:
Web of Science Core Collection</t>
  </si>
  <si>
    <t>Совокупная цитируемость публикаций организации, относящихся к типам Article, Review, Letter, Note, Proceeding Paper, Conference Paper, изданных за последние 5 лет, индексируемых в российских и международных информационно-аналитических системах научного цитирования:</t>
  </si>
  <si>
    <t>в том числе:
научные исследования и разработки</t>
  </si>
  <si>
    <t>Объем средств, поступивших (за отчетный год) от выполнения работ, услуг, связанных с научными, научно-техническими, творческими услугами и разработками (без НДС, акцизов и других аналогичных платежей)</t>
  </si>
  <si>
    <t>Всего  выполнено работ</t>
  </si>
  <si>
    <t>3.2.6. Использование результатов интеллектуальной деятельности (коммерциализация технологий)</t>
  </si>
  <si>
    <t xml:space="preserve">Справка 7. </t>
  </si>
  <si>
    <t>из них молодых:
докторов наук в возрасте до 40 лет</t>
  </si>
  <si>
    <t>нет данных Росстата по средней ЗП региона</t>
  </si>
  <si>
    <t>5.2. Наличие информационного</t>
  </si>
  <si>
    <t>и коммуникационного оборудования</t>
  </si>
  <si>
    <t>(на конец отчетного года)</t>
  </si>
  <si>
    <t>Код по ОКЕИ: штука – 796</t>
  </si>
  <si>
    <t>Персональные компьютеры – всего</t>
  </si>
  <si>
    <t>5.4. Формирование библиотечного фонда (включая библиотечный фонд общежитий)</t>
  </si>
  <si>
    <t>Состоит на учете экземпляров</t>
  </si>
  <si>
    <t>на конец</t>
  </si>
  <si>
    <t xml:space="preserve">отчетного года </t>
  </si>
  <si>
    <t>Объем библиотечного фонда – всего (сумма строк 08 – 11)</t>
  </si>
  <si>
    <t>аудиовизуальные документы</t>
  </si>
  <si>
    <t>документы на микроформах</t>
  </si>
  <si>
    <t>электронные документы</t>
  </si>
  <si>
    <t>Из строки 01:
печатные издания</t>
  </si>
  <si>
    <t>обучающихся</t>
  </si>
  <si>
    <t>ЕГЭ</t>
  </si>
  <si>
    <t>доп</t>
  </si>
  <si>
    <t>29*(18-19)+(30*(20-21)+100*22</t>
  </si>
  <si>
    <t>18-19+20-21+22</t>
  </si>
  <si>
    <t>НЕ 
Заполнять</t>
  </si>
  <si>
    <t>не старше 5 лет</t>
  </si>
  <si>
    <t>Вуз/Филиал</t>
  </si>
  <si>
    <t>Вуз
Филиал</t>
  </si>
  <si>
    <t>Вуз</t>
  </si>
  <si>
    <t xml:space="preserve">  в том числе по направлениям подготовки: 1)
</t>
  </si>
  <si>
    <t>1) Наименование специальностей проставляется с учетом ВПО-1 (2021) раздел 2.1.1.</t>
  </si>
  <si>
    <t xml:space="preserve">Код классификатора </t>
  </si>
  <si>
    <t xml:space="preserve">Код специальности, направления подготовки </t>
  </si>
  <si>
    <t xml:space="preserve">  в том числе по направлениям подготовки: 1)</t>
  </si>
  <si>
    <t>1) Наименование специальностей проставляется с учетом ВПО-1 (2021) раздел 2.1.3.</t>
  </si>
  <si>
    <t xml:space="preserve">  в том числе по направлениям подготовки:
</t>
  </si>
  <si>
    <t>1) Наименование специальностей проставляется с учетом ВПО-1 (2021) раздел 2.1.4.</t>
  </si>
  <si>
    <t>1) Наименование специальностей проставляется с учетом ВПО-1 (2021) раздел 2.1.6.</t>
  </si>
  <si>
    <t>1) Наименование специальностей проставляется с учетом 1-НК (2021)</t>
  </si>
  <si>
    <t>Код направления подготовки, специальности</t>
  </si>
  <si>
    <t>1) Наименование специальностей и сведения по графам 5-12 проставляется с учетом ВПО-1 (2021) раздел 2.1.2.</t>
  </si>
  <si>
    <t>Экономика</t>
  </si>
  <si>
    <t>38.03.01</t>
  </si>
  <si>
    <t>Менеджмент</t>
  </si>
  <si>
    <t>Бизнес-информатика</t>
  </si>
  <si>
    <t>38.03.02</t>
  </si>
  <si>
    <t>38.03.05</t>
  </si>
  <si>
    <t>Экономика (очно-заочная ф.о.)</t>
  </si>
  <si>
    <t>Бизнес-инфрматика</t>
  </si>
  <si>
    <t>1 курс</t>
  </si>
  <si>
    <t>Численность научных работников – всего (внешние совместители)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</si>
</sst>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29" x14ac:knownFonts="1">
    <font>
      <sz val="11"/>
      <color theme="1"/>
      <name val="Calibri"/>
      <family val="2"/>
      <charset val="204"/>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sz val="11"/>
      <color theme="1"/>
      <name val="Times New Roman"/>
      <family val="1"/>
      <charset val="204"/>
    </font>
    <font>
      <b/>
      <sz val="14"/>
      <color theme="1"/>
      <name val="Times New Roman"/>
      <family val="1"/>
      <charset val="204"/>
    </font>
    <font>
      <sz val="12"/>
      <color rgb="FF333333"/>
      <name val="Times New Roman"/>
      <family val="1"/>
      <charset val="204"/>
    </font>
    <font>
      <b/>
      <sz val="9"/>
      <color rgb="FF000000"/>
      <name val="Arial"/>
      <family val="2"/>
      <charset val="204"/>
    </font>
    <font>
      <sz val="7"/>
      <color rgb="FF000000"/>
      <name val="Arial"/>
      <family val="2"/>
      <charset val="204"/>
    </font>
    <font>
      <b/>
      <sz val="7"/>
      <color rgb="FF000000"/>
      <name val="Arial"/>
      <family val="2"/>
      <charset val="204"/>
    </font>
    <font>
      <sz val="8"/>
      <color rgb="FF000000"/>
      <name val="Tahoma"/>
      <family val="2"/>
      <charset val="204"/>
    </font>
    <font>
      <i/>
      <sz val="6"/>
      <color rgb="FF000000"/>
      <name val="Arial"/>
      <family val="2"/>
      <charset val="204"/>
    </font>
    <font>
      <sz val="8"/>
      <color rgb="FF333333"/>
      <name val="Tahoma"/>
      <family val="2"/>
      <charset val="204"/>
    </font>
    <font>
      <i/>
      <sz val="7"/>
      <color rgb="FF000000"/>
      <name val="Arial"/>
      <family val="2"/>
      <charset val="204"/>
    </font>
    <font>
      <b/>
      <sz val="8"/>
      <color rgb="FF000000"/>
      <name val="Arial"/>
      <family val="2"/>
      <charset val="204"/>
    </font>
    <font>
      <sz val="7"/>
      <color theme="1"/>
      <name val="Arial"/>
      <family val="2"/>
      <charset val="204"/>
    </font>
    <font>
      <sz val="9"/>
      <color rgb="FF000000"/>
      <name val="Arial"/>
      <family val="2"/>
      <charset val="204"/>
    </font>
    <font>
      <sz val="12"/>
      <color theme="1"/>
      <name val="Tahoma"/>
      <family val="2"/>
      <charset val="204"/>
    </font>
    <font>
      <sz val="10"/>
      <color theme="1"/>
      <name val="Tahoma"/>
      <family val="2"/>
      <charset val="204"/>
    </font>
    <font>
      <b/>
      <u/>
      <sz val="9"/>
      <color rgb="FF000000"/>
      <name val="Arial"/>
      <family val="2"/>
      <charset val="204"/>
    </font>
    <font>
      <sz val="8"/>
      <color rgb="FF000000"/>
      <name val="Arial"/>
      <family val="2"/>
      <charset val="204"/>
    </font>
    <font>
      <u/>
      <sz val="11"/>
      <color theme="10"/>
      <name val="Calibri"/>
      <family val="2"/>
      <charset val="204"/>
      <scheme val="minor"/>
    </font>
    <font>
      <sz val="7"/>
      <color rgb="FF333333"/>
      <name val="Arial"/>
      <family val="2"/>
      <charset val="204"/>
    </font>
    <font>
      <sz val="9"/>
      <color indexed="81"/>
      <name val="Tahoma"/>
      <charset val="1"/>
    </font>
    <font>
      <b/>
      <sz val="9"/>
      <color indexed="81"/>
      <name val="Tahoma"/>
      <charset val="1"/>
    </font>
    <font>
      <sz val="14"/>
      <color indexed="81"/>
      <name val="Tahoma"/>
      <family val="2"/>
      <charset val="204"/>
    </font>
    <font>
      <sz val="12"/>
      <color rgb="FF000000"/>
      <name val="Times New Roman"/>
      <family val="1"/>
      <charset val="204"/>
    </font>
    <font>
      <i/>
      <sz val="11"/>
      <color theme="1"/>
      <name val="Calibri"/>
      <family val="2"/>
      <charset val="204"/>
      <scheme val="minor"/>
    </font>
    <font>
      <sz val="7"/>
      <name val="Arial"/>
      <family val="2"/>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rgb="FF000000"/>
      </left>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indexed="64"/>
      </left>
      <right style="medium">
        <color indexed="64"/>
      </right>
      <top style="medium">
        <color rgb="FF000000"/>
      </top>
      <bottom/>
      <diagonal/>
    </border>
    <border>
      <left/>
      <right/>
      <top style="medium">
        <color indexed="64"/>
      </top>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top style="medium">
        <color indexed="64"/>
      </top>
      <bottom style="medium">
        <color rgb="FF000000"/>
      </bottom>
      <diagonal/>
    </border>
    <border>
      <left style="medium">
        <color rgb="FF000000"/>
      </left>
      <right style="medium">
        <color rgb="FF000000"/>
      </right>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diagonal/>
    </border>
    <border>
      <left style="medium">
        <color rgb="FF000000"/>
      </left>
      <right/>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indexed="64"/>
      </right>
      <top style="medium">
        <color indexed="64"/>
      </top>
      <bottom style="medium">
        <color rgb="FF000000"/>
      </bottom>
      <diagonal/>
    </border>
    <border>
      <left/>
      <right style="medium">
        <color indexed="64"/>
      </right>
      <top/>
      <bottom style="medium">
        <color rgb="FF000000"/>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right style="medium">
        <color rgb="FF000000"/>
      </right>
      <top style="medium">
        <color rgb="FF000000"/>
      </top>
      <bottom style="medium">
        <color indexed="64"/>
      </bottom>
      <diagonal/>
    </border>
  </borders>
  <cellStyleXfs count="2">
    <xf numFmtId="0" fontId="0" fillId="0" borderId="0"/>
    <xf numFmtId="0" fontId="21" fillId="0" borderId="0" applyNumberFormat="0" applyFill="0" applyBorder="0" applyAlignment="0" applyProtection="0"/>
  </cellStyleXfs>
  <cellXfs count="483">
    <xf numFmtId="0" fontId="0" fillId="0" borderId="0" xfId="0"/>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5"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0" fillId="0" borderId="1" xfId="0"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xf numFmtId="0" fontId="0" fillId="0" borderId="0" xfId="0" applyAlignment="1">
      <alignment horizontal="justify" vertical="center"/>
    </xf>
    <xf numFmtId="0" fontId="6" fillId="0" borderId="1" xfId="0" applyFont="1" applyBorder="1" applyAlignment="1">
      <alignment horizontal="center" vertical="center"/>
    </xf>
    <xf numFmtId="0" fontId="2" fillId="0" borderId="5" xfId="0" applyFont="1" applyBorder="1" applyAlignment="1">
      <alignment horizontal="left" vertical="top" wrapText="1"/>
    </xf>
    <xf numFmtId="0" fontId="2" fillId="0" borderId="3" xfId="0" applyFont="1" applyBorder="1" applyAlignment="1">
      <alignment vertical="center" wrapText="1"/>
    </xf>
    <xf numFmtId="0" fontId="0" fillId="2" borderId="1" xfId="0" applyFill="1" applyBorder="1" applyAlignment="1">
      <alignment horizontal="center" vertical="center" wrapText="1"/>
    </xf>
    <xf numFmtId="0" fontId="0" fillId="0" borderId="0" xfId="0" applyAlignment="1">
      <alignmen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15" xfId="0" applyBorder="1" applyAlignment="1">
      <alignment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5" xfId="0" applyFont="1" applyBorder="1" applyAlignment="1">
      <alignment vertical="center" wrapText="1"/>
    </xf>
    <xf numFmtId="0" fontId="7"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4" xfId="0" applyFont="1" applyBorder="1" applyAlignment="1">
      <alignment horizontal="center" vertical="center" wrapText="1"/>
    </xf>
    <xf numFmtId="0" fontId="10" fillId="0" borderId="0" xfId="0" applyFont="1" applyAlignment="1">
      <alignment vertical="center" wrapText="1"/>
    </xf>
    <xf numFmtId="0" fontId="8" fillId="0" borderId="11" xfId="0" applyFont="1" applyBorder="1" applyAlignment="1">
      <alignment vertical="center" wrapText="1"/>
    </xf>
    <xf numFmtId="0" fontId="8" fillId="0" borderId="10" xfId="0" applyFont="1" applyBorder="1" applyAlignment="1">
      <alignment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0" fillId="0" borderId="19" xfId="0" applyBorder="1" applyAlignment="1">
      <alignment vertical="center" wrapText="1"/>
    </xf>
    <xf numFmtId="0" fontId="9" fillId="0" borderId="11" xfId="0" applyFont="1" applyBorder="1" applyAlignment="1">
      <alignment vertical="center" wrapText="1"/>
    </xf>
    <xf numFmtId="0" fontId="10" fillId="0" borderId="0" xfId="0" applyFont="1" applyAlignment="1">
      <alignment vertical="center" wrapText="1"/>
    </xf>
    <xf numFmtId="0" fontId="7"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7" xfId="0" applyFont="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0" fillId="0" borderId="5" xfId="0" applyBorder="1"/>
    <xf numFmtId="0" fontId="0" fillId="0" borderId="6" xfId="0" applyBorder="1"/>
    <xf numFmtId="0" fontId="0" fillId="0" borderId="4" xfId="0" applyBorder="1"/>
    <xf numFmtId="0" fontId="0" fillId="0" borderId="8" xfId="0" applyBorder="1"/>
    <xf numFmtId="0" fontId="0" fillId="0" borderId="3" xfId="0" applyBorder="1"/>
    <xf numFmtId="0" fontId="12" fillId="0" borderId="0" xfId="0" applyFont="1"/>
    <xf numFmtId="0" fontId="14" fillId="0" borderId="0" xfId="0" applyFont="1" applyAlignment="1">
      <alignment vertical="center" wrapText="1"/>
    </xf>
    <xf numFmtId="0" fontId="8" fillId="0" borderId="0" xfId="0" applyFont="1" applyAlignment="1">
      <alignment horizontal="right" vertical="center" wrapText="1"/>
    </xf>
    <xf numFmtId="0" fontId="0" fillId="0" borderId="0" xfId="0" applyAlignment="1">
      <alignment vertical="center" wrapText="1"/>
    </xf>
    <xf numFmtId="0" fontId="8" fillId="0" borderId="3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Border="1" applyAlignment="1">
      <alignment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11" xfId="0" applyFont="1" applyBorder="1" applyAlignment="1">
      <alignment horizontal="left" vertical="center" wrapText="1" indent="1"/>
    </xf>
    <xf numFmtId="0" fontId="8" fillId="0" borderId="58" xfId="0" applyFont="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47" xfId="0" applyFont="1" applyBorder="1" applyAlignment="1">
      <alignment horizontal="left" vertical="center" wrapText="1" indent="1"/>
    </xf>
    <xf numFmtId="0" fontId="8" fillId="0" borderId="40" xfId="0" applyFont="1" applyBorder="1" applyAlignment="1">
      <alignment horizontal="left" vertical="center" wrapText="1" indent="1"/>
    </xf>
    <xf numFmtId="0" fontId="8" fillId="0" borderId="1" xfId="0" applyFont="1" applyBorder="1" applyAlignment="1">
      <alignment wrapText="1"/>
    </xf>
    <xf numFmtId="0" fontId="8" fillId="0" borderId="60"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19" xfId="0" applyBorder="1" applyAlignment="1">
      <alignment vertical="center" wrapText="1"/>
    </xf>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0" xfId="0" applyAlignment="1">
      <alignment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13" fillId="0" borderId="0" xfId="0" applyFont="1" applyAlignment="1">
      <alignment horizontal="center" vertical="center" wrapText="1"/>
    </xf>
    <xf numFmtId="0" fontId="8" fillId="0" borderId="48" xfId="0" applyFont="1" applyBorder="1" applyAlignment="1">
      <alignment horizontal="center" vertical="center" wrapText="1"/>
    </xf>
    <xf numFmtId="0" fontId="0" fillId="0" borderId="0" xfId="0" applyBorder="1" applyAlignment="1">
      <alignment vertical="center" wrapText="1"/>
    </xf>
    <xf numFmtId="0" fontId="9" fillId="0" borderId="15" xfId="0" applyFont="1" applyBorder="1" applyAlignment="1">
      <alignment horizontal="center" vertical="center" wrapText="1"/>
    </xf>
    <xf numFmtId="0" fontId="17" fillId="0" borderId="0" xfId="0" applyFont="1"/>
    <xf numFmtId="0" fontId="8" fillId="0" borderId="61"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47" xfId="0" applyFont="1" applyBorder="1" applyAlignment="1">
      <alignment vertical="center" wrapText="1"/>
    </xf>
    <xf numFmtId="0" fontId="20" fillId="0" borderId="15"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14" fillId="0" borderId="0" xfId="0" applyFont="1" applyAlignment="1">
      <alignment vertical="center" wrapText="1"/>
    </xf>
    <xf numFmtId="0" fontId="8" fillId="0" borderId="3" xfId="0" applyFont="1" applyBorder="1" applyAlignment="1">
      <alignment vertical="center" wrapText="1"/>
    </xf>
    <xf numFmtId="0" fontId="0" fillId="0" borderId="19" xfId="0" applyBorder="1" applyAlignment="1">
      <alignment vertical="center" wrapText="1"/>
    </xf>
    <xf numFmtId="0" fontId="10" fillId="0" borderId="0" xfId="0" applyFont="1" applyAlignment="1">
      <alignmen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0" xfId="0" applyFont="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8" fillId="0" borderId="3" xfId="0" applyFont="1" applyBorder="1" applyAlignment="1">
      <alignment horizontal="center" vertical="center" wrapText="1"/>
    </xf>
    <xf numFmtId="0" fontId="8" fillId="0" borderId="0" xfId="0" applyFont="1" applyBorder="1" applyAlignment="1">
      <alignment vertical="center" wrapText="1"/>
    </xf>
    <xf numFmtId="0" fontId="21" fillId="0" borderId="5" xfId="1" applyBorder="1" applyAlignment="1">
      <alignment horizontal="center" vertical="center" wrapText="1"/>
    </xf>
    <xf numFmtId="0" fontId="0" fillId="0" borderId="1" xfId="0" applyBorder="1" applyAlignment="1">
      <alignment horizontal="center" vertical="center"/>
    </xf>
    <xf numFmtId="0" fontId="8" fillId="0" borderId="15"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2" fillId="2" borderId="5" xfId="0" applyFont="1" applyFill="1" applyBorder="1" applyAlignment="1">
      <alignment horizontal="left" vertical="center" wrapText="1"/>
    </xf>
    <xf numFmtId="0" fontId="2" fillId="0" borderId="2" xfId="0" applyFont="1" applyBorder="1" applyAlignment="1">
      <alignment horizontal="center" vertical="center" wrapText="1"/>
    </xf>
    <xf numFmtId="0" fontId="10" fillId="0" borderId="0" xfId="0" applyFont="1" applyAlignment="1">
      <alignment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0" fillId="0" borderId="0" xfId="0" applyAlignment="1">
      <alignment vertical="center" wrapText="1"/>
    </xf>
    <xf numFmtId="0" fontId="8" fillId="0" borderId="2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4" fillId="0" borderId="27" xfId="0" applyFont="1" applyBorder="1" applyAlignment="1">
      <alignment vertical="center" wrapText="1"/>
    </xf>
    <xf numFmtId="0" fontId="8" fillId="0" borderId="6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 xfId="0" applyFont="1" applyBorder="1" applyAlignment="1">
      <alignment horizontal="center" vertical="center"/>
    </xf>
    <xf numFmtId="0" fontId="2" fillId="0" borderId="2" xfId="0" applyFont="1" applyBorder="1" applyAlignment="1">
      <alignment horizontal="center" vertical="center" wrapText="1"/>
    </xf>
    <xf numFmtId="2" fontId="2" fillId="0" borderId="5" xfId="0" applyNumberFormat="1" applyFont="1" applyBorder="1" applyAlignment="1">
      <alignment horizontal="center" vertical="center" wrapText="1"/>
    </xf>
    <xf numFmtId="2" fontId="8" fillId="0" borderId="15" xfId="0" applyNumberFormat="1" applyFont="1" applyBorder="1" applyAlignment="1">
      <alignment horizontal="center" vertical="center" wrapText="1"/>
    </xf>
    <xf numFmtId="2" fontId="8" fillId="0" borderId="23" xfId="0" applyNumberFormat="1" applyFont="1" applyBorder="1" applyAlignment="1">
      <alignment horizontal="center" vertical="center" wrapText="1"/>
    </xf>
    <xf numFmtId="2" fontId="8" fillId="0" borderId="18" xfId="0" applyNumberFormat="1" applyFont="1" applyBorder="1" applyAlignment="1">
      <alignment horizontal="center" vertical="center" wrapText="1"/>
    </xf>
    <xf numFmtId="2" fontId="8" fillId="0" borderId="30"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Alignment="1">
      <alignment horizontal="center" vertical="center"/>
    </xf>
    <xf numFmtId="0" fontId="14" fillId="0" borderId="0" xfId="0" applyFont="1" applyBorder="1" applyAlignment="1">
      <alignment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8" fillId="0" borderId="48" xfId="0" applyFont="1" applyBorder="1" applyAlignment="1">
      <alignment horizontal="center" vertical="center" wrapText="1"/>
    </xf>
    <xf numFmtId="0" fontId="0" fillId="0" borderId="0" xfId="0" applyAlignment="1">
      <alignment vertical="center" wrapText="1"/>
    </xf>
    <xf numFmtId="0" fontId="2" fillId="3"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Border="1" applyAlignment="1">
      <alignment vertical="center" wrapText="1"/>
    </xf>
    <xf numFmtId="0" fontId="8" fillId="0" borderId="6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9" fillId="0" borderId="4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xf>
    <xf numFmtId="0" fontId="9" fillId="0" borderId="17" xfId="0" applyFont="1" applyBorder="1" applyAlignment="1">
      <alignment horizontal="center" vertical="center" wrapText="1"/>
    </xf>
    <xf numFmtId="0" fontId="9" fillId="0" borderId="24" xfId="0" applyFont="1" applyBorder="1" applyAlignment="1">
      <alignment horizontal="center" vertical="center"/>
    </xf>
    <xf numFmtId="0" fontId="8" fillId="0" borderId="66"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1" xfId="0" applyFont="1" applyBorder="1" applyAlignment="1">
      <alignment horizontal="center" vertical="center"/>
    </xf>
    <xf numFmtId="2" fontId="2" fillId="0" borderId="3"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vertical="center"/>
    </xf>
    <xf numFmtId="2" fontId="0" fillId="0" borderId="0" xfId="0" applyNumberFormat="1" applyAlignment="1">
      <alignment horizontal="center" vertical="center"/>
    </xf>
    <xf numFmtId="0" fontId="2" fillId="0" borderId="2" xfId="0" applyNumberFormat="1" applyFont="1" applyBorder="1" applyAlignment="1">
      <alignment horizontal="center" vertical="center" wrapText="1"/>
    </xf>
    <xf numFmtId="0" fontId="0" fillId="0" borderId="3" xfId="0"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10" xfId="0" applyFont="1" applyBorder="1" applyAlignment="1">
      <alignment vertical="center" wrapText="1"/>
    </xf>
    <xf numFmtId="0" fontId="7"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vertical="center" wrapText="1"/>
    </xf>
    <xf numFmtId="0" fontId="8" fillId="0" borderId="2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vertical="center" wrapText="1"/>
    </xf>
    <xf numFmtId="0" fontId="8" fillId="0" borderId="2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2" xfId="0" applyFont="1" applyBorder="1" applyAlignment="1">
      <alignment vertical="center" wrapText="1"/>
    </xf>
    <xf numFmtId="0" fontId="14" fillId="0" borderId="0" xfId="0" applyFont="1" applyAlignment="1">
      <alignment vertical="center" wrapText="1"/>
    </xf>
    <xf numFmtId="0" fontId="8" fillId="0" borderId="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3" xfId="0" applyFont="1" applyBorder="1" applyAlignment="1">
      <alignment horizontal="center" vertical="center" wrapText="1"/>
    </xf>
    <xf numFmtId="0" fontId="0" fillId="0" borderId="0" xfId="0" applyAlignment="1">
      <alignment vertical="center" wrapText="1"/>
    </xf>
    <xf numFmtId="0" fontId="13"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14" fillId="0" borderId="0" xfId="0" applyFont="1"/>
    <xf numFmtId="0" fontId="9" fillId="0" borderId="1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xf>
    <xf numFmtId="0" fontId="9" fillId="0" borderId="25" xfId="0" applyFont="1" applyBorder="1" applyAlignment="1">
      <alignment horizontal="center" vertical="center" wrapText="1"/>
    </xf>
    <xf numFmtId="0" fontId="0" fillId="0" borderId="7" xfId="0" applyBorder="1"/>
    <xf numFmtId="0" fontId="9" fillId="0" borderId="22" xfId="0" applyFont="1" applyBorder="1" applyAlignment="1">
      <alignment vertical="center" wrapText="1"/>
    </xf>
    <xf numFmtId="0" fontId="0" fillId="0" borderId="8" xfId="0" applyBorder="1" applyAlignment="1">
      <alignment horizontal="center" vertical="center"/>
    </xf>
    <xf numFmtId="0" fontId="9" fillId="0" borderId="40" xfId="0" applyFont="1" applyBorder="1" applyAlignment="1">
      <alignment vertical="center" wrapText="1"/>
    </xf>
    <xf numFmtId="0" fontId="9" fillId="0" borderId="1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20" fillId="0" borderId="49" xfId="0" applyFont="1" applyBorder="1" applyAlignment="1">
      <alignment horizontal="center" vertical="center" wrapText="1"/>
    </xf>
    <xf numFmtId="2" fontId="2" fillId="2" borderId="5" xfId="0" applyNumberFormat="1" applyFont="1" applyFill="1" applyBorder="1" applyAlignment="1">
      <alignment horizontal="center" vertical="center" wrapText="1"/>
    </xf>
    <xf numFmtId="164" fontId="2" fillId="0" borderId="3"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0" fontId="0" fillId="4" borderId="0" xfId="0" applyFill="1" applyAlignment="1">
      <alignment horizontal="center" vertical="center"/>
    </xf>
    <xf numFmtId="0" fontId="0" fillId="4" borderId="0" xfId="0" applyFill="1"/>
    <xf numFmtId="0" fontId="2"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8" xfId="0" applyFont="1" applyBorder="1" applyAlignment="1">
      <alignment horizontal="center" vertical="center" wrapText="1"/>
    </xf>
    <xf numFmtId="0" fontId="27" fillId="0" borderId="0" xfId="0" applyFont="1"/>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0" fontId="4" fillId="0" borderId="2" xfId="0" applyFont="1" applyBorder="1" applyAlignment="1">
      <alignment horizontal="left" vertical="center" wrapText="1"/>
    </xf>
    <xf numFmtId="0" fontId="0" fillId="0" borderId="3" xfId="0" applyBorder="1" applyAlignment="1">
      <alignment horizontal="left" vertical="center" wrapText="1"/>
    </xf>
    <xf numFmtId="0" fontId="2" fillId="0" borderId="2" xfId="0" applyFont="1" applyBorder="1" applyAlignment="1">
      <alignment horizontal="left" vertical="center" wrapText="1"/>
    </xf>
    <xf numFmtId="0" fontId="21" fillId="0" borderId="2" xfId="1" applyBorder="1" applyAlignment="1">
      <alignment horizontal="center" vertical="center" wrapText="1"/>
    </xf>
    <xf numFmtId="0" fontId="0" fillId="2" borderId="2" xfId="0" applyFill="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justify" vertical="center"/>
    </xf>
    <xf numFmtId="0" fontId="0" fillId="0" borderId="0" xfId="0" applyAlignment="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xf numFmtId="0" fontId="5" fillId="0" borderId="0" xfId="0" applyFont="1" applyAlignment="1">
      <alignment horizontal="center" vertical="center"/>
    </xf>
    <xf numFmtId="0" fontId="1" fillId="0" borderId="0" xfId="0" applyFont="1" applyAlignment="1">
      <alignment horizontal="center" vertical="center"/>
    </xf>
    <xf numFmtId="0" fontId="0" fillId="0" borderId="4" xfId="0"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0" fillId="0" borderId="3" xfId="0" applyBorder="1" applyAlignment="1">
      <alignment vertical="center" wrapText="1"/>
    </xf>
    <xf numFmtId="0" fontId="4" fillId="0" borderId="3" xfId="0" applyFont="1" applyBorder="1" applyAlignment="1">
      <alignment horizontal="center" vertical="center" wrapText="1"/>
    </xf>
    <xf numFmtId="0" fontId="21" fillId="0" borderId="3" xfId="1" applyBorder="1" applyAlignment="1">
      <alignment horizontal="center" vertical="center" wrapText="1"/>
    </xf>
    <xf numFmtId="0" fontId="2" fillId="0" borderId="24" xfId="0" applyFont="1" applyBorder="1" applyAlignment="1">
      <alignment horizontal="left" vertical="center" wrapText="1"/>
    </xf>
    <xf numFmtId="0" fontId="4" fillId="0" borderId="24" xfId="0" applyFont="1" applyBorder="1" applyAlignment="1">
      <alignment horizontal="left" vertical="center" wrapText="1"/>
    </xf>
    <xf numFmtId="0" fontId="4" fillId="0" borderId="28"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1" fillId="0" borderId="38" xfId="1" applyBorder="1" applyAlignment="1">
      <alignment horizontal="center" vertical="center" wrapText="1"/>
    </xf>
    <xf numFmtId="0" fontId="21" fillId="0" borderId="39" xfId="1" applyBorder="1" applyAlignment="1">
      <alignment horizontal="center"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xf>
    <xf numFmtId="0" fontId="0" fillId="0" borderId="19" xfId="0"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10" xfId="0" applyFont="1" applyBorder="1" applyAlignment="1">
      <alignment vertical="center" wrapText="1"/>
    </xf>
    <xf numFmtId="0" fontId="10" fillId="0" borderId="0" xfId="0" applyFont="1" applyAlignment="1">
      <alignment vertical="center" wrapText="1"/>
    </xf>
    <xf numFmtId="0" fontId="7" fillId="0" borderId="0" xfId="0" applyFont="1" applyAlignment="1">
      <alignment horizontal="center" vertical="center" wrapText="1"/>
    </xf>
    <xf numFmtId="0" fontId="8" fillId="0" borderId="17" xfId="0" applyFont="1" applyBorder="1" applyAlignment="1">
      <alignment horizontal="righ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6" xfId="0" applyFont="1" applyBorder="1" applyAlignment="1">
      <alignment vertical="center" wrapText="1"/>
    </xf>
    <xf numFmtId="0" fontId="8" fillId="0" borderId="4" xfId="0" applyFont="1" applyBorder="1" applyAlignment="1">
      <alignment vertical="center" wrapText="1"/>
    </xf>
    <xf numFmtId="0" fontId="8" fillId="0" borderId="26" xfId="0" applyFont="1" applyBorder="1" applyAlignment="1">
      <alignment vertical="center" wrapText="1"/>
    </xf>
    <xf numFmtId="0" fontId="8" fillId="0" borderId="27" xfId="0" applyFont="1" applyBorder="1" applyAlignment="1">
      <alignment vertical="center" wrapText="1"/>
    </xf>
    <xf numFmtId="0" fontId="8" fillId="0" borderId="0" xfId="0" applyFont="1" applyAlignment="1">
      <alignment vertical="center" wrapText="1"/>
    </xf>
    <xf numFmtId="0" fontId="8" fillId="0" borderId="26" xfId="0" applyFont="1" applyBorder="1" applyAlignment="1">
      <alignment horizontal="left" vertical="center" wrapText="1" indent="1"/>
    </xf>
    <xf numFmtId="0" fontId="8" fillId="0" borderId="27" xfId="0" applyFont="1" applyBorder="1" applyAlignment="1">
      <alignment horizontal="left" vertical="center" wrapText="1" inden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11" xfId="0" applyBorder="1" applyAlignment="1">
      <alignment horizontal="center" vertical="center" wrapText="1"/>
    </xf>
    <xf numFmtId="0" fontId="11" fillId="0" borderId="20" xfId="0" applyFont="1" applyBorder="1" applyAlignment="1">
      <alignment vertical="center" wrapText="1"/>
    </xf>
    <xf numFmtId="0" fontId="11" fillId="0" borderId="0" xfId="0" applyFont="1" applyBorder="1" applyAlignment="1">
      <alignment vertical="center" wrapText="1"/>
    </xf>
    <xf numFmtId="0" fontId="26" fillId="0" borderId="0" xfId="0" applyFont="1" applyAlignment="1">
      <alignment vertical="center" wrapText="1"/>
    </xf>
    <xf numFmtId="0" fontId="11" fillId="0" borderId="0" xfId="0" applyFont="1" applyAlignment="1">
      <alignment vertical="center" wrapText="1"/>
    </xf>
    <xf numFmtId="0" fontId="8" fillId="0" borderId="0" xfId="0" applyFont="1" applyAlignment="1">
      <alignment horizontal="center" vertical="center" wrapText="1"/>
    </xf>
    <xf numFmtId="0" fontId="8" fillId="0" borderId="29" xfId="0" applyFont="1"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xf numFmtId="0" fontId="0" fillId="0" borderId="14" xfId="0" applyBorder="1" applyAlignment="1">
      <alignment vertical="center" wrapText="1"/>
    </xf>
    <xf numFmtId="0" fontId="0" fillId="0" borderId="15" xfId="0" applyBorder="1" applyAlignment="1">
      <alignment vertical="center" wrapText="1"/>
    </xf>
    <xf numFmtId="0" fontId="8" fillId="0" borderId="2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2" xfId="0" applyFont="1"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8"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27" xfId="0" applyBorder="1" applyAlignment="1">
      <alignment horizontal="center" vertical="center" wrapText="1"/>
    </xf>
    <xf numFmtId="0" fontId="8" fillId="0" borderId="39" xfId="0" applyFont="1" applyBorder="1" applyAlignment="1">
      <alignment horizontal="center" vertical="center" wrapText="1"/>
    </xf>
    <xf numFmtId="0" fontId="0" fillId="4" borderId="0" xfId="0" applyFill="1" applyAlignment="1">
      <alignment horizontal="center" wrapText="1"/>
    </xf>
    <xf numFmtId="0" fontId="0" fillId="4" borderId="0" xfId="0" applyFill="1" applyAlignment="1">
      <alignment horizontal="center"/>
    </xf>
    <xf numFmtId="0" fontId="8" fillId="0" borderId="8" xfId="0" applyFont="1" applyBorder="1" applyAlignment="1">
      <alignment horizontal="center" vertical="center" wrapText="1"/>
    </xf>
    <xf numFmtId="0" fontId="0" fillId="0" borderId="30" xfId="0" applyBorder="1" applyAlignment="1">
      <alignment horizontal="center" vertical="center" wrapText="1"/>
    </xf>
    <xf numFmtId="0" fontId="8" fillId="0" borderId="9" xfId="0" applyFont="1" applyBorder="1" applyAlignment="1">
      <alignment vertical="center" wrapText="1"/>
    </xf>
    <xf numFmtId="0" fontId="8" fillId="0" borderId="0" xfId="0" applyFont="1" applyBorder="1" applyAlignment="1">
      <alignment horizontal="right" vertical="center" wrapText="1"/>
    </xf>
    <xf numFmtId="0" fontId="8" fillId="0" borderId="25"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45" xfId="0" applyBorder="1" applyAlignment="1">
      <alignment horizontal="center" vertical="center" wrapText="1"/>
    </xf>
    <xf numFmtId="0" fontId="0" fillId="0" borderId="59" xfId="0" applyBorder="1" applyAlignment="1">
      <alignment horizontal="center" vertical="center" wrapText="1"/>
    </xf>
    <xf numFmtId="0" fontId="8" fillId="0" borderId="42" xfId="0" applyFont="1" applyBorder="1" applyAlignment="1">
      <alignment horizontal="center" vertical="center" wrapText="1"/>
    </xf>
    <xf numFmtId="0" fontId="0" fillId="0" borderId="46" xfId="0" applyBorder="1" applyAlignment="1">
      <alignment horizontal="center" vertical="center" wrapText="1"/>
    </xf>
    <xf numFmtId="0" fontId="8" fillId="0" borderId="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2" xfId="0" applyFont="1" applyBorder="1" applyAlignment="1">
      <alignment vertical="center" wrapText="1"/>
    </xf>
    <xf numFmtId="0" fontId="8" fillId="0" borderId="15" xfId="0" applyFont="1" applyBorder="1" applyAlignment="1">
      <alignment vertical="center" wrapText="1"/>
    </xf>
    <xf numFmtId="0" fontId="14" fillId="0" borderId="0" xfId="0" applyFont="1" applyAlignment="1">
      <alignment vertical="center" wrapText="1"/>
    </xf>
    <xf numFmtId="0" fontId="8" fillId="0" borderId="0" xfId="0" applyFont="1" applyAlignment="1">
      <alignment horizontal="right" vertical="center" wrapText="1"/>
    </xf>
    <xf numFmtId="0" fontId="8" fillId="0" borderId="18" xfId="0" applyFont="1" applyBorder="1" applyAlignment="1">
      <alignment vertical="center" wrapText="1"/>
    </xf>
    <xf numFmtId="0" fontId="8" fillId="0" borderId="12" xfId="0" applyFont="1" applyBorder="1" applyAlignment="1">
      <alignment vertical="center" wrapText="1"/>
    </xf>
    <xf numFmtId="0" fontId="0" fillId="0" borderId="62" xfId="0" applyBorder="1" applyAlignment="1">
      <alignment vertical="center" wrapText="1"/>
    </xf>
    <xf numFmtId="0" fontId="0" fillId="0" borderId="55" xfId="0" applyBorder="1" applyAlignment="1">
      <alignment vertical="center" wrapText="1"/>
    </xf>
    <xf numFmtId="0" fontId="0" fillId="0" borderId="59" xfId="0" applyBorder="1" applyAlignment="1">
      <alignment vertical="center" wrapText="1"/>
    </xf>
    <xf numFmtId="0" fontId="0" fillId="0" borderId="8" xfId="0" applyBorder="1" applyAlignment="1">
      <alignment vertical="center" wrapText="1"/>
    </xf>
    <xf numFmtId="0" fontId="8" fillId="0" borderId="61" xfId="0" applyFont="1" applyBorder="1" applyAlignment="1">
      <alignment horizontal="center" vertical="center" wrapText="1"/>
    </xf>
    <xf numFmtId="0" fontId="0" fillId="0" borderId="55" xfId="0" applyBorder="1" applyAlignment="1">
      <alignment horizontal="center" vertical="center" wrapText="1"/>
    </xf>
    <xf numFmtId="2" fontId="8" fillId="0" borderId="9" xfId="0" applyNumberFormat="1" applyFont="1" applyBorder="1" applyAlignment="1">
      <alignment horizontal="center" vertical="center" wrapText="1"/>
    </xf>
    <xf numFmtId="2" fontId="8" fillId="0" borderId="11" xfId="0" applyNumberFormat="1" applyFont="1" applyBorder="1" applyAlignment="1">
      <alignment horizontal="center" vertical="center" wrapText="1"/>
    </xf>
    <xf numFmtId="2" fontId="8" fillId="0" borderId="21" xfId="0" applyNumberFormat="1" applyFont="1" applyBorder="1" applyAlignment="1">
      <alignment horizontal="center" vertical="center" wrapText="1"/>
    </xf>
    <xf numFmtId="2" fontId="8" fillId="0" borderId="22" xfId="0" applyNumberFormat="1" applyFont="1" applyBorder="1" applyAlignment="1">
      <alignment horizontal="center" vertical="center" wrapText="1"/>
    </xf>
    <xf numFmtId="2" fontId="8" fillId="0" borderId="37" xfId="0" applyNumberFormat="1" applyFont="1" applyBorder="1" applyAlignment="1">
      <alignment horizontal="center" vertical="center" wrapText="1"/>
    </xf>
    <xf numFmtId="2" fontId="8" fillId="0" borderId="30" xfId="0" applyNumberFormat="1" applyFont="1" applyBorder="1" applyAlignment="1">
      <alignment horizontal="center" vertical="center" wrapText="1"/>
    </xf>
    <xf numFmtId="0" fontId="8" fillId="0" borderId="21" xfId="0" applyFont="1" applyBorder="1" applyAlignment="1">
      <alignment vertical="center" wrapText="1"/>
    </xf>
    <xf numFmtId="0" fontId="8" fillId="0" borderId="13" xfId="0" applyFont="1" applyBorder="1" applyAlignment="1">
      <alignment vertical="center" wrapText="1"/>
    </xf>
    <xf numFmtId="2" fontId="8" fillId="0" borderId="10"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0" fillId="0" borderId="62" xfId="0" applyBorder="1" applyAlignment="1">
      <alignment horizontal="center" vertical="center" wrapText="1"/>
    </xf>
    <xf numFmtId="2" fontId="8" fillId="0" borderId="19"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0" fontId="8" fillId="0" borderId="16" xfId="0" applyFont="1" applyBorder="1" applyAlignment="1">
      <alignment vertical="center" wrapText="1"/>
    </xf>
    <xf numFmtId="0" fontId="8" fillId="0" borderId="20" xfId="0" applyFont="1" applyBorder="1" applyAlignment="1">
      <alignment vertical="center" wrapText="1"/>
    </xf>
    <xf numFmtId="0" fontId="8" fillId="0" borderId="58" xfId="0" applyFont="1" applyBorder="1" applyAlignment="1">
      <alignment horizontal="center" vertical="center" wrapText="1"/>
    </xf>
    <xf numFmtId="0" fontId="0" fillId="0" borderId="53" xfId="0"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3" fillId="0" borderId="0" xfId="0" applyFont="1" applyAlignment="1">
      <alignment horizontal="center" vertical="center" wrapText="1"/>
    </xf>
    <xf numFmtId="0" fontId="0" fillId="0" borderId="0"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8" fillId="0" borderId="44" xfId="0" applyFont="1" applyBorder="1" applyAlignment="1">
      <alignment horizontal="center" vertical="center" wrapText="1"/>
    </xf>
    <xf numFmtId="0" fontId="18" fillId="0" borderId="0" xfId="0" applyFont="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0" borderId="51" xfId="0" applyFont="1" applyBorder="1" applyAlignment="1">
      <alignment horizontal="center" vertical="center" wrapText="1"/>
    </xf>
    <xf numFmtId="0" fontId="8" fillId="0" borderId="5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0" fillId="0" borderId="20" xfId="0" applyBorder="1" applyAlignment="1">
      <alignment vertical="center" wrapText="1"/>
    </xf>
    <xf numFmtId="0" fontId="15" fillId="0" borderId="6" xfId="0" applyFont="1" applyBorder="1" applyAlignment="1"/>
    <xf numFmtId="0" fontId="15" fillId="0" borderId="7" xfId="0" applyFont="1" applyBorder="1" applyAlignment="1"/>
    <xf numFmtId="0" fontId="8" fillId="0" borderId="4" xfId="0" applyFont="1" applyBorder="1" applyAlignment="1">
      <alignment horizontal="center" vertical="center" wrapText="1"/>
    </xf>
    <xf numFmtId="0" fontId="15" fillId="0" borderId="6" xfId="0" applyFont="1" applyBorder="1" applyAlignment="1">
      <alignment wrapText="1"/>
    </xf>
    <xf numFmtId="0" fontId="15" fillId="0" borderId="7" xfId="0" applyFont="1" applyBorder="1" applyAlignment="1">
      <alignment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4" xfId="0" applyFont="1" applyBorder="1" applyAlignment="1">
      <alignment vertical="center" wrapText="1"/>
    </xf>
    <xf numFmtId="0" fontId="8" fillId="0" borderId="38" xfId="0" applyFont="1" applyBorder="1" applyAlignment="1">
      <alignment vertical="center" wrapText="1"/>
    </xf>
    <xf numFmtId="0" fontId="10" fillId="0" borderId="20" xfId="0" applyFont="1" applyBorder="1" applyAlignment="1">
      <alignment vertical="center" wrapText="1"/>
    </xf>
    <xf numFmtId="0" fontId="10" fillId="0" borderId="0" xfId="0" applyFont="1" applyBorder="1" applyAlignment="1">
      <alignment vertical="center" wrapText="1"/>
    </xf>
    <xf numFmtId="0" fontId="22" fillId="0" borderId="6" xfId="0" applyFont="1" applyBorder="1" applyAlignment="1"/>
    <xf numFmtId="0" fontId="15" fillId="0" borderId="4" xfId="0" applyFont="1" applyBorder="1" applyAlignment="1"/>
    <xf numFmtId="0" fontId="0" fillId="0" borderId="43" xfId="0" applyBorder="1" applyAlignment="1">
      <alignment vertical="center" wrapText="1"/>
    </xf>
    <xf numFmtId="0" fontId="8" fillId="0" borderId="46" xfId="0" applyFont="1" applyBorder="1" applyAlignment="1">
      <alignment horizontal="center" vertical="center" wrapText="1"/>
    </xf>
    <xf numFmtId="0" fontId="0" fillId="0" borderId="44" xfId="0" applyBorder="1" applyAlignment="1">
      <alignment vertical="center" wrapText="1"/>
    </xf>
    <xf numFmtId="0" fontId="0" fillId="0" borderId="34" xfId="0" applyBorder="1" applyAlignment="1">
      <alignment vertical="center" wrapText="1"/>
    </xf>
    <xf numFmtId="0" fontId="8" fillId="0" borderId="7" xfId="0" applyFont="1" applyBorder="1" applyAlignment="1">
      <alignment vertical="center" wrapText="1"/>
    </xf>
    <xf numFmtId="0" fontId="8" fillId="0" borderId="48" xfId="0" applyFont="1" applyBorder="1" applyAlignment="1">
      <alignment vertical="center" wrapText="1"/>
    </xf>
    <xf numFmtId="0" fontId="8" fillId="0" borderId="17" xfId="0" applyFont="1" applyBorder="1" applyAlignment="1">
      <alignment vertical="center" wrapText="1"/>
    </xf>
    <xf numFmtId="0" fontId="8" fillId="0" borderId="52" xfId="0" applyFont="1" applyBorder="1" applyAlignment="1">
      <alignment horizontal="center" vertical="center" wrapText="1"/>
    </xf>
    <xf numFmtId="0" fontId="8" fillId="0" borderId="0" xfId="0" applyFont="1" applyBorder="1" applyAlignment="1">
      <alignment vertical="center" wrapText="1"/>
    </xf>
    <xf numFmtId="0" fontId="8" fillId="0" borderId="60"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68" xfId="0" applyFont="1" applyBorder="1" applyAlignment="1">
      <alignment horizontal="center" vertical="center" wrapText="1"/>
    </xf>
    <xf numFmtId="0" fontId="13" fillId="0" borderId="0" xfId="0" applyFont="1" applyAlignment="1">
      <alignment vertical="center" wrapText="1"/>
    </xf>
    <xf numFmtId="0" fontId="8" fillId="0" borderId="21" xfId="0" applyFont="1" applyBorder="1" applyAlignment="1">
      <alignment horizontal="left" vertical="center" wrapText="1" indent="1"/>
    </xf>
    <xf numFmtId="0" fontId="8" fillId="0" borderId="20" xfId="0" applyFont="1" applyBorder="1" applyAlignment="1">
      <alignment horizontal="left" vertical="center" wrapText="1" indent="1"/>
    </xf>
    <xf numFmtId="0" fontId="0" fillId="0" borderId="38" xfId="0" applyBorder="1" applyAlignment="1">
      <alignment horizontal="center" vertical="center" wrapText="1"/>
    </xf>
    <xf numFmtId="0" fontId="0" fillId="0" borderId="26" xfId="0" applyBorder="1" applyAlignment="1">
      <alignment vertical="center" wrapText="1"/>
    </xf>
    <xf numFmtId="0" fontId="0" fillId="0" borderId="28" xfId="0" applyBorder="1" applyAlignment="1">
      <alignment vertical="center" wrapText="1"/>
    </xf>
    <xf numFmtId="0" fontId="8" fillId="0" borderId="18"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45" xfId="0" applyFont="1" applyBorder="1" applyAlignment="1">
      <alignment horizontal="center" vertical="center" wrapText="1"/>
    </xf>
    <xf numFmtId="0" fontId="8" fillId="0" borderId="11" xfId="0" applyFont="1" applyFill="1" applyBorder="1" applyAlignment="1">
      <alignment horizontal="center" vertical="center" wrapText="1"/>
    </xf>
    <xf numFmtId="0" fontId="15" fillId="0" borderId="0" xfId="0" applyFont="1" applyAlignment="1">
      <alignment horizontal="center"/>
    </xf>
    <xf numFmtId="1" fontId="8" fillId="0" borderId="15" xfId="0" applyNumberFormat="1" applyFont="1" applyBorder="1" applyAlignment="1">
      <alignment horizontal="center" vertical="center" wrapText="1"/>
    </xf>
    <xf numFmtId="1" fontId="8" fillId="0" borderId="18" xfId="0" applyNumberFormat="1" applyFont="1" applyBorder="1" applyAlignment="1">
      <alignment horizontal="center" vertical="center" wrapText="1"/>
    </xf>
    <xf numFmtId="1" fontId="8" fillId="0" borderId="30" xfId="0" applyNumberFormat="1" applyFont="1" applyBorder="1" applyAlignment="1">
      <alignment horizontal="center" vertical="center" wrapText="1"/>
    </xf>
    <xf numFmtId="1" fontId="8" fillId="0" borderId="40" xfId="0" applyNumberFormat="1" applyFont="1" applyBorder="1" applyAlignment="1">
      <alignment horizontal="center" vertical="center" wrapText="1"/>
    </xf>
    <xf numFmtId="0" fontId="28" fillId="0" borderId="21" xfId="0" applyFont="1" applyBorder="1" applyAlignment="1">
      <alignment vertical="center" wrapText="1"/>
    </xf>
    <xf numFmtId="0" fontId="28" fillId="0" borderId="13" xfId="0" applyFont="1" applyBorder="1" applyAlignment="1">
      <alignment vertical="center" wrapText="1"/>
    </xf>
    <xf numFmtId="0" fontId="28" fillId="0" borderId="20" xfId="0" applyFont="1" applyBorder="1" applyAlignment="1">
      <alignment vertical="center" wrapText="1"/>
    </xf>
    <xf numFmtId="0" fontId="28" fillId="0" borderId="18" xfId="0" applyFont="1" applyBorder="1" applyAlignment="1">
      <alignment vertical="center" wrapText="1"/>
    </xf>
    <xf numFmtId="0" fontId="28" fillId="0" borderId="12" xfId="0" applyFont="1" applyBorder="1" applyAlignment="1">
      <alignment vertical="center" wrapText="1"/>
    </xf>
    <xf numFmtId="0" fontId="28" fillId="0" borderId="6" xfId="0" applyFont="1" applyBorder="1" applyAlignment="1">
      <alignment vertical="center" wrapText="1"/>
    </xf>
    <xf numFmtId="0" fontId="28" fillId="0" borderId="48" xfId="0" applyFont="1" applyBorder="1" applyAlignment="1">
      <alignment vertical="center" wrapText="1"/>
    </xf>
    <xf numFmtId="0" fontId="28" fillId="0" borderId="22" xfId="0" applyFont="1" applyBorder="1" applyAlignment="1">
      <alignment vertical="center" wrapText="1"/>
    </xf>
    <xf numFmtId="0" fontId="28" fillId="0" borderId="15" xfId="0" applyFont="1" applyBorder="1" applyAlignment="1">
      <alignment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17" Type="http://schemas.openxmlformats.org/officeDocument/2006/relationships/image" Target="../media/image117.wmf"/><Relationship Id="rId21" Type="http://schemas.openxmlformats.org/officeDocument/2006/relationships/image" Target="../media/image21.wmf"/><Relationship Id="rId42" Type="http://schemas.openxmlformats.org/officeDocument/2006/relationships/image" Target="../media/image42.wmf"/><Relationship Id="rId63" Type="http://schemas.openxmlformats.org/officeDocument/2006/relationships/image" Target="../media/image63.wmf"/><Relationship Id="rId84" Type="http://schemas.openxmlformats.org/officeDocument/2006/relationships/image" Target="../media/image84.wmf"/><Relationship Id="rId138" Type="http://schemas.openxmlformats.org/officeDocument/2006/relationships/image" Target="../media/image138.wmf"/><Relationship Id="rId159" Type="http://schemas.openxmlformats.org/officeDocument/2006/relationships/image" Target="../media/image159.wmf"/><Relationship Id="rId170" Type="http://schemas.openxmlformats.org/officeDocument/2006/relationships/image" Target="../media/image170.wmf"/><Relationship Id="rId107" Type="http://schemas.openxmlformats.org/officeDocument/2006/relationships/image" Target="../media/image107.wmf"/><Relationship Id="rId11" Type="http://schemas.openxmlformats.org/officeDocument/2006/relationships/image" Target="../media/image11.wmf"/><Relationship Id="rId32" Type="http://schemas.openxmlformats.org/officeDocument/2006/relationships/image" Target="../media/image32.wmf"/><Relationship Id="rId53" Type="http://schemas.openxmlformats.org/officeDocument/2006/relationships/image" Target="../media/image53.wmf"/><Relationship Id="rId74" Type="http://schemas.openxmlformats.org/officeDocument/2006/relationships/image" Target="../media/image74.wmf"/><Relationship Id="rId128" Type="http://schemas.openxmlformats.org/officeDocument/2006/relationships/image" Target="../media/image128.wmf"/><Relationship Id="rId149" Type="http://schemas.openxmlformats.org/officeDocument/2006/relationships/image" Target="../media/image149.wmf"/><Relationship Id="rId5" Type="http://schemas.openxmlformats.org/officeDocument/2006/relationships/image" Target="../media/image5.wmf"/><Relationship Id="rId95" Type="http://schemas.openxmlformats.org/officeDocument/2006/relationships/image" Target="../media/image95.wmf"/><Relationship Id="rId160" Type="http://schemas.openxmlformats.org/officeDocument/2006/relationships/image" Target="../media/image160.wmf"/><Relationship Id="rId181" Type="http://schemas.openxmlformats.org/officeDocument/2006/relationships/image" Target="../media/image181.wmf"/><Relationship Id="rId22" Type="http://schemas.openxmlformats.org/officeDocument/2006/relationships/image" Target="../media/image22.wmf"/><Relationship Id="rId43" Type="http://schemas.openxmlformats.org/officeDocument/2006/relationships/image" Target="../media/image43.wmf"/><Relationship Id="rId64" Type="http://schemas.openxmlformats.org/officeDocument/2006/relationships/image" Target="../media/image64.wmf"/><Relationship Id="rId118" Type="http://schemas.openxmlformats.org/officeDocument/2006/relationships/image" Target="../media/image118.wmf"/><Relationship Id="rId139" Type="http://schemas.openxmlformats.org/officeDocument/2006/relationships/image" Target="../media/image139.wmf"/><Relationship Id="rId85" Type="http://schemas.openxmlformats.org/officeDocument/2006/relationships/image" Target="../media/image85.wmf"/><Relationship Id="rId150" Type="http://schemas.openxmlformats.org/officeDocument/2006/relationships/image" Target="../media/image150.wmf"/><Relationship Id="rId171" Type="http://schemas.openxmlformats.org/officeDocument/2006/relationships/image" Target="../media/image171.wmf"/><Relationship Id="rId12" Type="http://schemas.openxmlformats.org/officeDocument/2006/relationships/image" Target="../media/image12.wmf"/><Relationship Id="rId33" Type="http://schemas.openxmlformats.org/officeDocument/2006/relationships/image" Target="../media/image33.wmf"/><Relationship Id="rId108" Type="http://schemas.openxmlformats.org/officeDocument/2006/relationships/image" Target="../media/image108.wmf"/><Relationship Id="rId129" Type="http://schemas.openxmlformats.org/officeDocument/2006/relationships/image" Target="../media/image129.wmf"/><Relationship Id="rId54" Type="http://schemas.openxmlformats.org/officeDocument/2006/relationships/image" Target="../media/image54.wmf"/><Relationship Id="rId75" Type="http://schemas.openxmlformats.org/officeDocument/2006/relationships/image" Target="../media/image75.wmf"/><Relationship Id="rId96" Type="http://schemas.openxmlformats.org/officeDocument/2006/relationships/image" Target="../media/image96.wmf"/><Relationship Id="rId140" Type="http://schemas.openxmlformats.org/officeDocument/2006/relationships/image" Target="../media/image140.wmf"/><Relationship Id="rId161" Type="http://schemas.openxmlformats.org/officeDocument/2006/relationships/image" Target="../media/image161.wmf"/><Relationship Id="rId182" Type="http://schemas.openxmlformats.org/officeDocument/2006/relationships/image" Target="../media/image182.wmf"/><Relationship Id="rId6" Type="http://schemas.openxmlformats.org/officeDocument/2006/relationships/image" Target="../media/image6.wmf"/><Relationship Id="rId23" Type="http://schemas.openxmlformats.org/officeDocument/2006/relationships/image" Target="../media/image23.wmf"/><Relationship Id="rId119" Type="http://schemas.openxmlformats.org/officeDocument/2006/relationships/image" Target="../media/image119.wmf"/><Relationship Id="rId44" Type="http://schemas.openxmlformats.org/officeDocument/2006/relationships/image" Target="../media/image44.wmf"/><Relationship Id="rId65" Type="http://schemas.openxmlformats.org/officeDocument/2006/relationships/image" Target="../media/image65.wmf"/><Relationship Id="rId86" Type="http://schemas.openxmlformats.org/officeDocument/2006/relationships/image" Target="../media/image86.wmf"/><Relationship Id="rId130" Type="http://schemas.openxmlformats.org/officeDocument/2006/relationships/image" Target="../media/image130.wmf"/><Relationship Id="rId151" Type="http://schemas.openxmlformats.org/officeDocument/2006/relationships/image" Target="../media/image151.wmf"/><Relationship Id="rId172" Type="http://schemas.openxmlformats.org/officeDocument/2006/relationships/image" Target="../media/image172.wmf"/><Relationship Id="rId13" Type="http://schemas.openxmlformats.org/officeDocument/2006/relationships/image" Target="../media/image13.wmf"/><Relationship Id="rId18" Type="http://schemas.openxmlformats.org/officeDocument/2006/relationships/image" Target="../media/image18.wmf"/><Relationship Id="rId39" Type="http://schemas.openxmlformats.org/officeDocument/2006/relationships/image" Target="../media/image39.wmf"/><Relationship Id="rId109" Type="http://schemas.openxmlformats.org/officeDocument/2006/relationships/image" Target="../media/image109.wmf"/><Relationship Id="rId34" Type="http://schemas.openxmlformats.org/officeDocument/2006/relationships/image" Target="../media/image34.wmf"/><Relationship Id="rId50" Type="http://schemas.openxmlformats.org/officeDocument/2006/relationships/image" Target="../media/image50.wmf"/><Relationship Id="rId55" Type="http://schemas.openxmlformats.org/officeDocument/2006/relationships/image" Target="../media/image55.wmf"/><Relationship Id="rId76" Type="http://schemas.openxmlformats.org/officeDocument/2006/relationships/image" Target="../media/image76.wmf"/><Relationship Id="rId97" Type="http://schemas.openxmlformats.org/officeDocument/2006/relationships/image" Target="../media/image97.wmf"/><Relationship Id="rId104" Type="http://schemas.openxmlformats.org/officeDocument/2006/relationships/image" Target="../media/image104.wmf"/><Relationship Id="rId120" Type="http://schemas.openxmlformats.org/officeDocument/2006/relationships/image" Target="../media/image120.wmf"/><Relationship Id="rId125" Type="http://schemas.openxmlformats.org/officeDocument/2006/relationships/image" Target="../media/image125.wmf"/><Relationship Id="rId141" Type="http://schemas.openxmlformats.org/officeDocument/2006/relationships/image" Target="../media/image141.wmf"/><Relationship Id="rId146" Type="http://schemas.openxmlformats.org/officeDocument/2006/relationships/image" Target="../media/image146.wmf"/><Relationship Id="rId167" Type="http://schemas.openxmlformats.org/officeDocument/2006/relationships/image" Target="../media/image167.wmf"/><Relationship Id="rId188" Type="http://schemas.openxmlformats.org/officeDocument/2006/relationships/image" Target="../media/image188.wmf"/><Relationship Id="rId7" Type="http://schemas.openxmlformats.org/officeDocument/2006/relationships/image" Target="../media/image7.wmf"/><Relationship Id="rId71" Type="http://schemas.openxmlformats.org/officeDocument/2006/relationships/image" Target="../media/image71.wmf"/><Relationship Id="rId92" Type="http://schemas.openxmlformats.org/officeDocument/2006/relationships/image" Target="../media/image92.wmf"/><Relationship Id="rId162" Type="http://schemas.openxmlformats.org/officeDocument/2006/relationships/image" Target="../media/image162.wmf"/><Relationship Id="rId183" Type="http://schemas.openxmlformats.org/officeDocument/2006/relationships/image" Target="../media/image183.wmf"/><Relationship Id="rId2" Type="http://schemas.openxmlformats.org/officeDocument/2006/relationships/image" Target="../media/image2.wmf"/><Relationship Id="rId29" Type="http://schemas.openxmlformats.org/officeDocument/2006/relationships/image" Target="../media/image29.wmf"/><Relationship Id="rId24" Type="http://schemas.openxmlformats.org/officeDocument/2006/relationships/image" Target="../media/image24.wmf"/><Relationship Id="rId40" Type="http://schemas.openxmlformats.org/officeDocument/2006/relationships/image" Target="../media/image40.wmf"/><Relationship Id="rId45" Type="http://schemas.openxmlformats.org/officeDocument/2006/relationships/image" Target="../media/image45.wmf"/><Relationship Id="rId66" Type="http://schemas.openxmlformats.org/officeDocument/2006/relationships/image" Target="../media/image66.wmf"/><Relationship Id="rId87" Type="http://schemas.openxmlformats.org/officeDocument/2006/relationships/image" Target="../media/image87.wmf"/><Relationship Id="rId110" Type="http://schemas.openxmlformats.org/officeDocument/2006/relationships/image" Target="../media/image110.wmf"/><Relationship Id="rId115" Type="http://schemas.openxmlformats.org/officeDocument/2006/relationships/image" Target="../media/image115.wmf"/><Relationship Id="rId131" Type="http://schemas.openxmlformats.org/officeDocument/2006/relationships/image" Target="../media/image131.wmf"/><Relationship Id="rId136" Type="http://schemas.openxmlformats.org/officeDocument/2006/relationships/image" Target="../media/image136.wmf"/><Relationship Id="rId157" Type="http://schemas.openxmlformats.org/officeDocument/2006/relationships/image" Target="../media/image157.wmf"/><Relationship Id="rId178" Type="http://schemas.openxmlformats.org/officeDocument/2006/relationships/image" Target="../media/image178.wmf"/><Relationship Id="rId61" Type="http://schemas.openxmlformats.org/officeDocument/2006/relationships/image" Target="../media/image61.wmf"/><Relationship Id="rId82" Type="http://schemas.openxmlformats.org/officeDocument/2006/relationships/image" Target="../media/image82.wmf"/><Relationship Id="rId152" Type="http://schemas.openxmlformats.org/officeDocument/2006/relationships/image" Target="../media/image152.wmf"/><Relationship Id="rId173" Type="http://schemas.openxmlformats.org/officeDocument/2006/relationships/image" Target="../media/image173.wmf"/><Relationship Id="rId19" Type="http://schemas.openxmlformats.org/officeDocument/2006/relationships/image" Target="../media/image19.wmf"/><Relationship Id="rId14" Type="http://schemas.openxmlformats.org/officeDocument/2006/relationships/image" Target="../media/image14.wmf"/><Relationship Id="rId30" Type="http://schemas.openxmlformats.org/officeDocument/2006/relationships/image" Target="../media/image30.wmf"/><Relationship Id="rId35" Type="http://schemas.openxmlformats.org/officeDocument/2006/relationships/image" Target="../media/image35.wmf"/><Relationship Id="rId56" Type="http://schemas.openxmlformats.org/officeDocument/2006/relationships/image" Target="../media/image56.wmf"/><Relationship Id="rId77" Type="http://schemas.openxmlformats.org/officeDocument/2006/relationships/image" Target="../media/image77.wmf"/><Relationship Id="rId100" Type="http://schemas.openxmlformats.org/officeDocument/2006/relationships/image" Target="../media/image100.wmf"/><Relationship Id="rId105" Type="http://schemas.openxmlformats.org/officeDocument/2006/relationships/image" Target="../media/image105.wmf"/><Relationship Id="rId126" Type="http://schemas.openxmlformats.org/officeDocument/2006/relationships/image" Target="../media/image126.wmf"/><Relationship Id="rId147" Type="http://schemas.openxmlformats.org/officeDocument/2006/relationships/image" Target="../media/image147.wmf"/><Relationship Id="rId168" Type="http://schemas.openxmlformats.org/officeDocument/2006/relationships/image" Target="../media/image168.wmf"/><Relationship Id="rId8" Type="http://schemas.openxmlformats.org/officeDocument/2006/relationships/image" Target="../media/image8.wmf"/><Relationship Id="rId51" Type="http://schemas.openxmlformats.org/officeDocument/2006/relationships/image" Target="../media/image51.wmf"/><Relationship Id="rId72" Type="http://schemas.openxmlformats.org/officeDocument/2006/relationships/image" Target="../media/image72.wmf"/><Relationship Id="rId93" Type="http://schemas.openxmlformats.org/officeDocument/2006/relationships/image" Target="../media/image93.wmf"/><Relationship Id="rId98" Type="http://schemas.openxmlformats.org/officeDocument/2006/relationships/image" Target="../media/image98.wmf"/><Relationship Id="rId121" Type="http://schemas.openxmlformats.org/officeDocument/2006/relationships/image" Target="../media/image121.wmf"/><Relationship Id="rId142" Type="http://schemas.openxmlformats.org/officeDocument/2006/relationships/image" Target="../media/image142.wmf"/><Relationship Id="rId163" Type="http://schemas.openxmlformats.org/officeDocument/2006/relationships/image" Target="../media/image163.wmf"/><Relationship Id="rId184" Type="http://schemas.openxmlformats.org/officeDocument/2006/relationships/image" Target="../media/image184.wmf"/><Relationship Id="rId189" Type="http://schemas.openxmlformats.org/officeDocument/2006/relationships/image" Target="../media/image189.wmf"/><Relationship Id="rId3" Type="http://schemas.openxmlformats.org/officeDocument/2006/relationships/image" Target="../media/image3.wmf"/><Relationship Id="rId25" Type="http://schemas.openxmlformats.org/officeDocument/2006/relationships/image" Target="../media/image25.wmf"/><Relationship Id="rId46" Type="http://schemas.openxmlformats.org/officeDocument/2006/relationships/image" Target="../media/image46.wmf"/><Relationship Id="rId67" Type="http://schemas.openxmlformats.org/officeDocument/2006/relationships/image" Target="../media/image67.wmf"/><Relationship Id="rId116" Type="http://schemas.openxmlformats.org/officeDocument/2006/relationships/image" Target="../media/image116.wmf"/><Relationship Id="rId137" Type="http://schemas.openxmlformats.org/officeDocument/2006/relationships/image" Target="../media/image137.wmf"/><Relationship Id="rId158" Type="http://schemas.openxmlformats.org/officeDocument/2006/relationships/image" Target="../media/image158.wmf"/><Relationship Id="rId20" Type="http://schemas.openxmlformats.org/officeDocument/2006/relationships/image" Target="../media/image20.wmf"/><Relationship Id="rId41" Type="http://schemas.openxmlformats.org/officeDocument/2006/relationships/image" Target="../media/image41.wmf"/><Relationship Id="rId62" Type="http://schemas.openxmlformats.org/officeDocument/2006/relationships/image" Target="../media/image62.wmf"/><Relationship Id="rId83" Type="http://schemas.openxmlformats.org/officeDocument/2006/relationships/image" Target="../media/image83.wmf"/><Relationship Id="rId88" Type="http://schemas.openxmlformats.org/officeDocument/2006/relationships/image" Target="../media/image88.wmf"/><Relationship Id="rId111" Type="http://schemas.openxmlformats.org/officeDocument/2006/relationships/image" Target="../media/image111.wmf"/><Relationship Id="rId132" Type="http://schemas.openxmlformats.org/officeDocument/2006/relationships/image" Target="../media/image132.wmf"/><Relationship Id="rId153" Type="http://schemas.openxmlformats.org/officeDocument/2006/relationships/image" Target="../media/image153.wmf"/><Relationship Id="rId174" Type="http://schemas.openxmlformats.org/officeDocument/2006/relationships/image" Target="../media/image174.wmf"/><Relationship Id="rId179" Type="http://schemas.openxmlformats.org/officeDocument/2006/relationships/image" Target="../media/image179.wmf"/><Relationship Id="rId15" Type="http://schemas.openxmlformats.org/officeDocument/2006/relationships/image" Target="../media/image15.wmf"/><Relationship Id="rId36" Type="http://schemas.openxmlformats.org/officeDocument/2006/relationships/image" Target="../media/image36.wmf"/><Relationship Id="rId57" Type="http://schemas.openxmlformats.org/officeDocument/2006/relationships/image" Target="../media/image57.wmf"/><Relationship Id="rId106" Type="http://schemas.openxmlformats.org/officeDocument/2006/relationships/image" Target="../media/image106.wmf"/><Relationship Id="rId127" Type="http://schemas.openxmlformats.org/officeDocument/2006/relationships/image" Target="../media/image127.wmf"/><Relationship Id="rId10" Type="http://schemas.openxmlformats.org/officeDocument/2006/relationships/image" Target="../media/image10.wmf"/><Relationship Id="rId31" Type="http://schemas.openxmlformats.org/officeDocument/2006/relationships/image" Target="../media/image31.wmf"/><Relationship Id="rId52" Type="http://schemas.openxmlformats.org/officeDocument/2006/relationships/image" Target="../media/image52.wmf"/><Relationship Id="rId73" Type="http://schemas.openxmlformats.org/officeDocument/2006/relationships/image" Target="../media/image73.wmf"/><Relationship Id="rId78" Type="http://schemas.openxmlformats.org/officeDocument/2006/relationships/image" Target="../media/image78.wmf"/><Relationship Id="rId94" Type="http://schemas.openxmlformats.org/officeDocument/2006/relationships/image" Target="../media/image94.wmf"/><Relationship Id="rId99" Type="http://schemas.openxmlformats.org/officeDocument/2006/relationships/image" Target="../media/image99.wmf"/><Relationship Id="rId101" Type="http://schemas.openxmlformats.org/officeDocument/2006/relationships/image" Target="../media/image101.wmf"/><Relationship Id="rId122" Type="http://schemas.openxmlformats.org/officeDocument/2006/relationships/image" Target="../media/image122.wmf"/><Relationship Id="rId143" Type="http://schemas.openxmlformats.org/officeDocument/2006/relationships/image" Target="../media/image143.wmf"/><Relationship Id="rId148" Type="http://schemas.openxmlformats.org/officeDocument/2006/relationships/image" Target="../media/image148.wmf"/><Relationship Id="rId164" Type="http://schemas.openxmlformats.org/officeDocument/2006/relationships/image" Target="../media/image164.wmf"/><Relationship Id="rId169" Type="http://schemas.openxmlformats.org/officeDocument/2006/relationships/image" Target="../media/image169.wmf"/><Relationship Id="rId185" Type="http://schemas.openxmlformats.org/officeDocument/2006/relationships/image" Target="../media/image185.wmf"/><Relationship Id="rId4" Type="http://schemas.openxmlformats.org/officeDocument/2006/relationships/image" Target="../media/image4.wmf"/><Relationship Id="rId9" Type="http://schemas.openxmlformats.org/officeDocument/2006/relationships/image" Target="../media/image9.wmf"/><Relationship Id="rId180" Type="http://schemas.openxmlformats.org/officeDocument/2006/relationships/image" Target="../media/image180.wmf"/><Relationship Id="rId26" Type="http://schemas.openxmlformats.org/officeDocument/2006/relationships/image" Target="../media/image26.wmf"/><Relationship Id="rId47" Type="http://schemas.openxmlformats.org/officeDocument/2006/relationships/image" Target="../media/image47.wmf"/><Relationship Id="rId68" Type="http://schemas.openxmlformats.org/officeDocument/2006/relationships/image" Target="../media/image68.wmf"/><Relationship Id="rId89" Type="http://schemas.openxmlformats.org/officeDocument/2006/relationships/image" Target="../media/image89.wmf"/><Relationship Id="rId112" Type="http://schemas.openxmlformats.org/officeDocument/2006/relationships/image" Target="../media/image112.wmf"/><Relationship Id="rId133" Type="http://schemas.openxmlformats.org/officeDocument/2006/relationships/image" Target="../media/image133.wmf"/><Relationship Id="rId154" Type="http://schemas.openxmlformats.org/officeDocument/2006/relationships/image" Target="../media/image154.wmf"/><Relationship Id="rId175" Type="http://schemas.openxmlformats.org/officeDocument/2006/relationships/image" Target="../media/image175.wmf"/><Relationship Id="rId16" Type="http://schemas.openxmlformats.org/officeDocument/2006/relationships/image" Target="../media/image16.wmf"/><Relationship Id="rId37" Type="http://schemas.openxmlformats.org/officeDocument/2006/relationships/image" Target="../media/image37.wmf"/><Relationship Id="rId58" Type="http://schemas.openxmlformats.org/officeDocument/2006/relationships/image" Target="../media/image58.wmf"/><Relationship Id="rId79" Type="http://schemas.openxmlformats.org/officeDocument/2006/relationships/image" Target="../media/image79.wmf"/><Relationship Id="rId102" Type="http://schemas.openxmlformats.org/officeDocument/2006/relationships/image" Target="../media/image102.wmf"/><Relationship Id="rId123" Type="http://schemas.openxmlformats.org/officeDocument/2006/relationships/image" Target="../media/image123.wmf"/><Relationship Id="rId144" Type="http://schemas.openxmlformats.org/officeDocument/2006/relationships/image" Target="../media/image144.wmf"/><Relationship Id="rId90" Type="http://schemas.openxmlformats.org/officeDocument/2006/relationships/image" Target="../media/image90.wmf"/><Relationship Id="rId165" Type="http://schemas.openxmlformats.org/officeDocument/2006/relationships/image" Target="../media/image165.wmf"/><Relationship Id="rId186" Type="http://schemas.openxmlformats.org/officeDocument/2006/relationships/image" Target="../media/image186.wmf"/><Relationship Id="rId27" Type="http://schemas.openxmlformats.org/officeDocument/2006/relationships/image" Target="../media/image27.wmf"/><Relationship Id="rId48" Type="http://schemas.openxmlformats.org/officeDocument/2006/relationships/image" Target="../media/image48.wmf"/><Relationship Id="rId69" Type="http://schemas.openxmlformats.org/officeDocument/2006/relationships/image" Target="../media/image69.wmf"/><Relationship Id="rId113" Type="http://schemas.openxmlformats.org/officeDocument/2006/relationships/image" Target="../media/image113.wmf"/><Relationship Id="rId134" Type="http://schemas.openxmlformats.org/officeDocument/2006/relationships/image" Target="../media/image134.wmf"/><Relationship Id="rId80" Type="http://schemas.openxmlformats.org/officeDocument/2006/relationships/image" Target="../media/image80.wmf"/><Relationship Id="rId155" Type="http://schemas.openxmlformats.org/officeDocument/2006/relationships/image" Target="../media/image155.wmf"/><Relationship Id="rId176" Type="http://schemas.openxmlformats.org/officeDocument/2006/relationships/image" Target="../media/image176.wmf"/><Relationship Id="rId17" Type="http://schemas.openxmlformats.org/officeDocument/2006/relationships/image" Target="../media/image17.wmf"/><Relationship Id="rId38" Type="http://schemas.openxmlformats.org/officeDocument/2006/relationships/image" Target="../media/image38.wmf"/><Relationship Id="rId59" Type="http://schemas.openxmlformats.org/officeDocument/2006/relationships/image" Target="../media/image59.wmf"/><Relationship Id="rId103" Type="http://schemas.openxmlformats.org/officeDocument/2006/relationships/image" Target="../media/image103.wmf"/><Relationship Id="rId124" Type="http://schemas.openxmlformats.org/officeDocument/2006/relationships/image" Target="../media/image124.wmf"/><Relationship Id="rId70" Type="http://schemas.openxmlformats.org/officeDocument/2006/relationships/image" Target="../media/image70.wmf"/><Relationship Id="rId91" Type="http://schemas.openxmlformats.org/officeDocument/2006/relationships/image" Target="../media/image91.wmf"/><Relationship Id="rId145" Type="http://schemas.openxmlformats.org/officeDocument/2006/relationships/image" Target="../media/image145.wmf"/><Relationship Id="rId166" Type="http://schemas.openxmlformats.org/officeDocument/2006/relationships/image" Target="../media/image166.wmf"/><Relationship Id="rId187" Type="http://schemas.openxmlformats.org/officeDocument/2006/relationships/image" Target="../media/image187.wmf"/><Relationship Id="rId1" Type="http://schemas.openxmlformats.org/officeDocument/2006/relationships/image" Target="../media/image1.wmf"/><Relationship Id="rId28" Type="http://schemas.openxmlformats.org/officeDocument/2006/relationships/image" Target="../media/image28.wmf"/><Relationship Id="rId49" Type="http://schemas.openxmlformats.org/officeDocument/2006/relationships/image" Target="../media/image49.wmf"/><Relationship Id="rId114" Type="http://schemas.openxmlformats.org/officeDocument/2006/relationships/image" Target="../media/image114.wmf"/><Relationship Id="rId60" Type="http://schemas.openxmlformats.org/officeDocument/2006/relationships/image" Target="../media/image60.wmf"/><Relationship Id="rId81" Type="http://schemas.openxmlformats.org/officeDocument/2006/relationships/image" Target="../media/image81.wmf"/><Relationship Id="rId135" Type="http://schemas.openxmlformats.org/officeDocument/2006/relationships/image" Target="../media/image135.wmf"/><Relationship Id="rId156" Type="http://schemas.openxmlformats.org/officeDocument/2006/relationships/image" Target="../media/image156.wmf"/><Relationship Id="rId177" Type="http://schemas.openxmlformats.org/officeDocument/2006/relationships/image" Target="../media/image177.wmf"/></Relationships>
</file>

<file path=xl/drawings/drawing1.xml><?xml version="1.0" encoding="utf-8"?>
<xdr:wsDr xmlns:xdr="http://schemas.openxmlformats.org/drawingml/2006/spreadsheetDrawing" xmlns:a="http://schemas.openxmlformats.org/drawingml/2006/main">
  <xdr:twoCellAnchor>
    <xdr:from>
      <xdr:col>3</xdr:col>
      <xdr:colOff>1555749</xdr:colOff>
      <xdr:row>5</xdr:row>
      <xdr:rowOff>52916</xdr:rowOff>
    </xdr:from>
    <xdr:to>
      <xdr:col>3</xdr:col>
      <xdr:colOff>3270249</xdr:colOff>
      <xdr:row>5</xdr:row>
      <xdr:rowOff>357716</xdr:rowOff>
    </xdr:to>
    <xdr:pic>
      <xdr:nvPicPr>
        <xdr:cNvPr id="26" name="Рисунок 25" descr="base_1_297021_32768">
          <a:extLst>
            <a:ext uri="{FF2B5EF4-FFF2-40B4-BE49-F238E27FC236}">
              <a16:creationId xmlns:a16="http://schemas.microsoft.com/office/drawing/2014/main" id="{00000000-0008-0000-0000-00001A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1999" y="1121833"/>
          <a:ext cx="17145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1545167</xdr:colOff>
      <xdr:row>6</xdr:row>
      <xdr:rowOff>52917</xdr:rowOff>
    </xdr:from>
    <xdr:to>
      <xdr:col>3</xdr:col>
      <xdr:colOff>3335867</xdr:colOff>
      <xdr:row>6</xdr:row>
      <xdr:rowOff>357717</xdr:rowOff>
    </xdr:to>
    <xdr:pic>
      <xdr:nvPicPr>
        <xdr:cNvPr id="27" name="Рисунок 26" descr="base_1_297021_32769">
          <a:extLst>
            <a:ext uri="{FF2B5EF4-FFF2-40B4-BE49-F238E27FC236}">
              <a16:creationId xmlns:a16="http://schemas.microsoft.com/office/drawing/2014/main" id="{00000000-0008-0000-0000-00001B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31417" y="2074334"/>
          <a:ext cx="17907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1524000</xdr:colOff>
      <xdr:row>7</xdr:row>
      <xdr:rowOff>52917</xdr:rowOff>
    </xdr:from>
    <xdr:to>
      <xdr:col>3</xdr:col>
      <xdr:colOff>3314700</xdr:colOff>
      <xdr:row>7</xdr:row>
      <xdr:rowOff>357717</xdr:rowOff>
    </xdr:to>
    <xdr:pic>
      <xdr:nvPicPr>
        <xdr:cNvPr id="28" name="Рисунок 27" descr="base_1_297021_32770">
          <a:extLst>
            <a:ext uri="{FF2B5EF4-FFF2-40B4-BE49-F238E27FC236}">
              <a16:creationId xmlns:a16="http://schemas.microsoft.com/office/drawing/2014/main" id="{00000000-0008-0000-0000-00001C000000}"/>
            </a:ext>
          </a:extLst>
        </xdr:cNvPr>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0250" y="2476500"/>
          <a:ext cx="17907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1534583</xdr:colOff>
      <xdr:row>8</xdr:row>
      <xdr:rowOff>52918</xdr:rowOff>
    </xdr:from>
    <xdr:to>
      <xdr:col>3</xdr:col>
      <xdr:colOff>3325283</xdr:colOff>
      <xdr:row>8</xdr:row>
      <xdr:rowOff>357718</xdr:rowOff>
    </xdr:to>
    <xdr:pic>
      <xdr:nvPicPr>
        <xdr:cNvPr id="29" name="Рисунок 28" descr="base_1_297021_32771">
          <a:extLst>
            <a:ext uri="{FF2B5EF4-FFF2-40B4-BE49-F238E27FC236}">
              <a16:creationId xmlns:a16="http://schemas.microsoft.com/office/drawing/2014/main" id="{00000000-0008-0000-0000-00001D000000}"/>
            </a:ext>
          </a:extLst>
        </xdr:cNvPr>
        <xdr:cNvPicPr preferRelativeResize="0">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820833" y="2868085"/>
          <a:ext cx="17907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1555750</xdr:colOff>
      <xdr:row>9</xdr:row>
      <xdr:rowOff>105834</xdr:rowOff>
    </xdr:from>
    <xdr:to>
      <xdr:col>3</xdr:col>
      <xdr:colOff>3270250</xdr:colOff>
      <xdr:row>9</xdr:row>
      <xdr:rowOff>410634</xdr:rowOff>
    </xdr:to>
    <xdr:pic>
      <xdr:nvPicPr>
        <xdr:cNvPr id="30" name="Рисунок 29" descr="base_1_297021_32772">
          <a:extLst>
            <a:ext uri="{FF2B5EF4-FFF2-40B4-BE49-F238E27FC236}">
              <a16:creationId xmlns:a16="http://schemas.microsoft.com/office/drawing/2014/main" id="{00000000-0008-0000-0000-00001E000000}"/>
            </a:ext>
          </a:extLst>
        </xdr:cNvPr>
        <xdr:cNvPicPr preferRelativeResize="0">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842000" y="8011584"/>
          <a:ext cx="17145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1566334</xdr:colOff>
      <xdr:row>10</xdr:row>
      <xdr:rowOff>52917</xdr:rowOff>
    </xdr:from>
    <xdr:to>
      <xdr:col>3</xdr:col>
      <xdr:colOff>3357034</xdr:colOff>
      <xdr:row>10</xdr:row>
      <xdr:rowOff>357717</xdr:rowOff>
    </xdr:to>
    <xdr:pic>
      <xdr:nvPicPr>
        <xdr:cNvPr id="31" name="Рисунок 30" descr="base_1_297021_32773">
          <a:extLst>
            <a:ext uri="{FF2B5EF4-FFF2-40B4-BE49-F238E27FC236}">
              <a16:creationId xmlns:a16="http://schemas.microsoft.com/office/drawing/2014/main" id="{00000000-0008-0000-0000-00001F000000}"/>
            </a:ext>
          </a:extLst>
        </xdr:cNvPr>
        <xdr:cNvPicPr preferRelativeResize="0">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852584" y="4794250"/>
          <a:ext cx="17907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1555750</xdr:colOff>
      <xdr:row>11</xdr:row>
      <xdr:rowOff>74084</xdr:rowOff>
    </xdr:from>
    <xdr:to>
      <xdr:col>3</xdr:col>
      <xdr:colOff>3346450</xdr:colOff>
      <xdr:row>11</xdr:row>
      <xdr:rowOff>378884</xdr:rowOff>
    </xdr:to>
    <xdr:pic>
      <xdr:nvPicPr>
        <xdr:cNvPr id="32" name="Рисунок 31" descr="base_1_297021_32774">
          <a:extLst>
            <a:ext uri="{FF2B5EF4-FFF2-40B4-BE49-F238E27FC236}">
              <a16:creationId xmlns:a16="http://schemas.microsoft.com/office/drawing/2014/main" id="{00000000-0008-0000-0000-000020000000}"/>
            </a:ext>
          </a:extLst>
        </xdr:cNvPr>
        <xdr:cNvPicPr preferRelativeResize="0">
          <a:picLocks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842000" y="5207001"/>
          <a:ext cx="17907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1640417</xdr:colOff>
      <xdr:row>12</xdr:row>
      <xdr:rowOff>148167</xdr:rowOff>
    </xdr:from>
    <xdr:to>
      <xdr:col>3</xdr:col>
      <xdr:colOff>3431117</xdr:colOff>
      <xdr:row>12</xdr:row>
      <xdr:rowOff>452967</xdr:rowOff>
    </xdr:to>
    <xdr:pic>
      <xdr:nvPicPr>
        <xdr:cNvPr id="33" name="Рисунок 32" descr="base_1_297021_32775">
          <a:extLst>
            <a:ext uri="{FF2B5EF4-FFF2-40B4-BE49-F238E27FC236}">
              <a16:creationId xmlns:a16="http://schemas.microsoft.com/office/drawing/2014/main" id="{00000000-0008-0000-0000-000021000000}"/>
            </a:ext>
          </a:extLst>
        </xdr:cNvPr>
        <xdr:cNvPicPr preferRelativeResize="0">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926667" y="15673917"/>
          <a:ext cx="17907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1862667</xdr:colOff>
      <xdr:row>13</xdr:row>
      <xdr:rowOff>137584</xdr:rowOff>
    </xdr:from>
    <xdr:to>
      <xdr:col>3</xdr:col>
      <xdr:colOff>3548592</xdr:colOff>
      <xdr:row>13</xdr:row>
      <xdr:rowOff>442384</xdr:rowOff>
    </xdr:to>
    <xdr:pic>
      <xdr:nvPicPr>
        <xdr:cNvPr id="34" name="Рисунок 33" descr="base_1_297021_32776">
          <a:extLst>
            <a:ext uri="{FF2B5EF4-FFF2-40B4-BE49-F238E27FC236}">
              <a16:creationId xmlns:a16="http://schemas.microsoft.com/office/drawing/2014/main" id="{00000000-0008-0000-0000-000022000000}"/>
            </a:ext>
          </a:extLst>
        </xdr:cNvPr>
        <xdr:cNvPicPr preferRelativeResize="0">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148917" y="18023417"/>
          <a:ext cx="16859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1799167</xdr:colOff>
      <xdr:row>14</xdr:row>
      <xdr:rowOff>126999</xdr:rowOff>
    </xdr:from>
    <xdr:to>
      <xdr:col>3</xdr:col>
      <xdr:colOff>3561292</xdr:colOff>
      <xdr:row>14</xdr:row>
      <xdr:rowOff>431799</xdr:rowOff>
    </xdr:to>
    <xdr:pic>
      <xdr:nvPicPr>
        <xdr:cNvPr id="35" name="Рисунок 34" descr="base_1_297021_32777">
          <a:extLst>
            <a:ext uri="{FF2B5EF4-FFF2-40B4-BE49-F238E27FC236}">
              <a16:creationId xmlns:a16="http://schemas.microsoft.com/office/drawing/2014/main" id="{00000000-0008-0000-0000-000023000000}"/>
            </a:ext>
          </a:extLst>
        </xdr:cNvPr>
        <xdr:cNvPicPr preferRelativeResize="0">
          <a:picLocks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085417" y="19356916"/>
          <a:ext cx="1762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1883832</xdr:colOff>
      <xdr:row>15</xdr:row>
      <xdr:rowOff>127000</xdr:rowOff>
    </xdr:from>
    <xdr:to>
      <xdr:col>3</xdr:col>
      <xdr:colOff>3645957</xdr:colOff>
      <xdr:row>15</xdr:row>
      <xdr:rowOff>431800</xdr:rowOff>
    </xdr:to>
    <xdr:pic>
      <xdr:nvPicPr>
        <xdr:cNvPr id="36" name="Рисунок 35" descr="base_1_297021_32778">
          <a:extLst>
            <a:ext uri="{FF2B5EF4-FFF2-40B4-BE49-F238E27FC236}">
              <a16:creationId xmlns:a16="http://schemas.microsoft.com/office/drawing/2014/main" id="{00000000-0008-0000-0000-000024000000}"/>
            </a:ext>
          </a:extLst>
        </xdr:cNvPr>
        <xdr:cNvPicPr preferRelativeResize="0">
          <a:picLocks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170082" y="20965583"/>
          <a:ext cx="1762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1820333</xdr:colOff>
      <xdr:row>16</xdr:row>
      <xdr:rowOff>158750</xdr:rowOff>
    </xdr:from>
    <xdr:to>
      <xdr:col>3</xdr:col>
      <xdr:colOff>3582458</xdr:colOff>
      <xdr:row>16</xdr:row>
      <xdr:rowOff>463550</xdr:rowOff>
    </xdr:to>
    <xdr:pic>
      <xdr:nvPicPr>
        <xdr:cNvPr id="37" name="Рисунок 36" descr="base_1_297021_32779">
          <a:extLst>
            <a:ext uri="{FF2B5EF4-FFF2-40B4-BE49-F238E27FC236}">
              <a16:creationId xmlns:a16="http://schemas.microsoft.com/office/drawing/2014/main" id="{00000000-0008-0000-0000-000025000000}"/>
            </a:ext>
          </a:extLst>
        </xdr:cNvPr>
        <xdr:cNvPicPr preferRelativeResize="0">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106583" y="22531917"/>
          <a:ext cx="1762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931333</xdr:colOff>
      <xdr:row>17</xdr:row>
      <xdr:rowOff>84667</xdr:rowOff>
    </xdr:from>
    <xdr:to>
      <xdr:col>3</xdr:col>
      <xdr:colOff>4550833</xdr:colOff>
      <xdr:row>17</xdr:row>
      <xdr:rowOff>675217</xdr:rowOff>
    </xdr:to>
    <xdr:pic>
      <xdr:nvPicPr>
        <xdr:cNvPr id="38" name="Рисунок 37" descr="base_1_297021_32780">
          <a:extLst>
            <a:ext uri="{FF2B5EF4-FFF2-40B4-BE49-F238E27FC236}">
              <a16:creationId xmlns:a16="http://schemas.microsoft.com/office/drawing/2014/main" id="{00000000-0008-0000-0000-000026000000}"/>
            </a:ext>
          </a:extLst>
        </xdr:cNvPr>
        <xdr:cNvPicPr preferRelativeResize="0">
          <a:picLocks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217583" y="24077084"/>
          <a:ext cx="36195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973667</xdr:colOff>
      <xdr:row>18</xdr:row>
      <xdr:rowOff>158750</xdr:rowOff>
    </xdr:from>
    <xdr:to>
      <xdr:col>3</xdr:col>
      <xdr:colOff>4593167</xdr:colOff>
      <xdr:row>18</xdr:row>
      <xdr:rowOff>749300</xdr:rowOff>
    </xdr:to>
    <xdr:pic>
      <xdr:nvPicPr>
        <xdr:cNvPr id="39" name="Рисунок 38" descr="base_1_297021_32781">
          <a:extLst>
            <a:ext uri="{FF2B5EF4-FFF2-40B4-BE49-F238E27FC236}">
              <a16:creationId xmlns:a16="http://schemas.microsoft.com/office/drawing/2014/main" id="{00000000-0008-0000-0000-000027000000}"/>
            </a:ext>
          </a:extLst>
        </xdr:cNvPr>
        <xdr:cNvPicPr preferRelativeResize="0">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259917" y="27749500"/>
          <a:ext cx="36195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116415</xdr:colOff>
      <xdr:row>19</xdr:row>
      <xdr:rowOff>74083</xdr:rowOff>
    </xdr:from>
    <xdr:to>
      <xdr:col>3</xdr:col>
      <xdr:colOff>5619748</xdr:colOff>
      <xdr:row>19</xdr:row>
      <xdr:rowOff>1725083</xdr:rowOff>
    </xdr:to>
    <xdr:pic>
      <xdr:nvPicPr>
        <xdr:cNvPr id="40" name="Рисунок 39" descr="base_1_297021_32782">
          <a:extLst>
            <a:ext uri="{FF2B5EF4-FFF2-40B4-BE49-F238E27FC236}">
              <a16:creationId xmlns:a16="http://schemas.microsoft.com/office/drawing/2014/main" id="{00000000-0008-0000-0000-000028000000}"/>
            </a:ext>
          </a:extLst>
        </xdr:cNvPr>
        <xdr:cNvPicPr preferRelativeResize="0">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402665" y="11006666"/>
          <a:ext cx="5503333"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1439333</xdr:colOff>
      <xdr:row>20</xdr:row>
      <xdr:rowOff>158750</xdr:rowOff>
    </xdr:from>
    <xdr:to>
      <xdr:col>3</xdr:col>
      <xdr:colOff>3525308</xdr:colOff>
      <xdr:row>20</xdr:row>
      <xdr:rowOff>463550</xdr:rowOff>
    </xdr:to>
    <xdr:pic>
      <xdr:nvPicPr>
        <xdr:cNvPr id="41" name="Рисунок 40" descr="base_1_297021_32783">
          <a:extLst>
            <a:ext uri="{FF2B5EF4-FFF2-40B4-BE49-F238E27FC236}">
              <a16:creationId xmlns:a16="http://schemas.microsoft.com/office/drawing/2014/main" id="{00000000-0008-0000-0000-000029000000}"/>
            </a:ext>
          </a:extLst>
        </xdr:cNvPr>
        <xdr:cNvPicPr preferRelativeResize="0">
          <a:picLocks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725583" y="36195000"/>
          <a:ext cx="20859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1492250</xdr:colOff>
      <xdr:row>21</xdr:row>
      <xdr:rowOff>137584</xdr:rowOff>
    </xdr:from>
    <xdr:to>
      <xdr:col>3</xdr:col>
      <xdr:colOff>3578225</xdr:colOff>
      <xdr:row>21</xdr:row>
      <xdr:rowOff>442384</xdr:rowOff>
    </xdr:to>
    <xdr:pic>
      <xdr:nvPicPr>
        <xdr:cNvPr id="42" name="Рисунок 41" descr="base_1_297021_32784">
          <a:extLst>
            <a:ext uri="{FF2B5EF4-FFF2-40B4-BE49-F238E27FC236}">
              <a16:creationId xmlns:a16="http://schemas.microsoft.com/office/drawing/2014/main" id="{00000000-0008-0000-0000-00002A000000}"/>
            </a:ext>
          </a:extLst>
        </xdr:cNvPr>
        <xdr:cNvPicPr preferRelativeResize="0">
          <a:picLocks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778500" y="15483417"/>
          <a:ext cx="20859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349250</xdr:colOff>
      <xdr:row>22</xdr:row>
      <xdr:rowOff>169333</xdr:rowOff>
    </xdr:from>
    <xdr:to>
      <xdr:col>3</xdr:col>
      <xdr:colOff>2501900</xdr:colOff>
      <xdr:row>22</xdr:row>
      <xdr:rowOff>474133</xdr:rowOff>
    </xdr:to>
    <xdr:pic>
      <xdr:nvPicPr>
        <xdr:cNvPr id="43" name="Рисунок 42" descr="base_1_297021_32785">
          <a:extLst>
            <a:ext uri="{FF2B5EF4-FFF2-40B4-BE49-F238E27FC236}">
              <a16:creationId xmlns:a16="http://schemas.microsoft.com/office/drawing/2014/main" id="{00000000-0008-0000-0000-00002B000000}"/>
            </a:ext>
          </a:extLst>
        </xdr:cNvPr>
        <xdr:cNvPicPr preferRelativeResize="0">
          <a:picLocks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4635500" y="17049750"/>
          <a:ext cx="21526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3575844</xdr:colOff>
      <xdr:row>22</xdr:row>
      <xdr:rowOff>54239</xdr:rowOff>
    </xdr:from>
    <xdr:to>
      <xdr:col>3</xdr:col>
      <xdr:colOff>6414294</xdr:colOff>
      <xdr:row>22</xdr:row>
      <xdr:rowOff>644789</xdr:rowOff>
    </xdr:to>
    <xdr:pic>
      <xdr:nvPicPr>
        <xdr:cNvPr id="44" name="Рисунок 43" descr="base_1_297021_32786">
          <a:extLst>
            <a:ext uri="{FF2B5EF4-FFF2-40B4-BE49-F238E27FC236}">
              <a16:creationId xmlns:a16="http://schemas.microsoft.com/office/drawing/2014/main" id="{00000000-0008-0000-0000-00002C000000}"/>
            </a:ext>
          </a:extLst>
        </xdr:cNvPr>
        <xdr:cNvPicPr preferRelativeResize="0">
          <a:picLocks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862094" y="40845052"/>
          <a:ext cx="28384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388937</xdr:colOff>
      <xdr:row>24</xdr:row>
      <xdr:rowOff>191822</xdr:rowOff>
    </xdr:from>
    <xdr:to>
      <xdr:col>3</xdr:col>
      <xdr:colOff>5475287</xdr:colOff>
      <xdr:row>24</xdr:row>
      <xdr:rowOff>649022</xdr:rowOff>
    </xdr:to>
    <xdr:pic>
      <xdr:nvPicPr>
        <xdr:cNvPr id="45" name="Рисунок 44" descr="base_1_297021_32787">
          <a:extLst>
            <a:ext uri="{FF2B5EF4-FFF2-40B4-BE49-F238E27FC236}">
              <a16:creationId xmlns:a16="http://schemas.microsoft.com/office/drawing/2014/main" id="{00000000-0008-0000-0000-00002D000000}"/>
            </a:ext>
          </a:extLst>
        </xdr:cNvPr>
        <xdr:cNvPicPr preferRelativeResize="0">
          <a:picLocks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4675187" y="42613791"/>
          <a:ext cx="5086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550333</xdr:colOff>
      <xdr:row>25</xdr:row>
      <xdr:rowOff>201084</xdr:rowOff>
    </xdr:from>
    <xdr:to>
      <xdr:col>3</xdr:col>
      <xdr:colOff>5008033</xdr:colOff>
      <xdr:row>25</xdr:row>
      <xdr:rowOff>705909</xdr:rowOff>
    </xdr:to>
    <xdr:pic>
      <xdr:nvPicPr>
        <xdr:cNvPr id="46" name="Рисунок 45" descr="base_1_297021_32788">
          <a:extLst>
            <a:ext uri="{FF2B5EF4-FFF2-40B4-BE49-F238E27FC236}">
              <a16:creationId xmlns:a16="http://schemas.microsoft.com/office/drawing/2014/main" id="{00000000-0008-0000-0000-00002E000000}"/>
            </a:ext>
          </a:extLst>
        </xdr:cNvPr>
        <xdr:cNvPicPr preferRelativeResize="0">
          <a:picLocks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4836583" y="21494751"/>
          <a:ext cx="4457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5762624</xdr:colOff>
      <xdr:row>25</xdr:row>
      <xdr:rowOff>117740</xdr:rowOff>
    </xdr:from>
    <xdr:to>
      <xdr:col>3</xdr:col>
      <xdr:colOff>10429874</xdr:colOff>
      <xdr:row>25</xdr:row>
      <xdr:rowOff>870215</xdr:rowOff>
    </xdr:to>
    <xdr:pic>
      <xdr:nvPicPr>
        <xdr:cNvPr id="47" name="Рисунок 46" descr="base_1_297021_32789">
          <a:extLst>
            <a:ext uri="{FF2B5EF4-FFF2-40B4-BE49-F238E27FC236}">
              <a16:creationId xmlns:a16="http://schemas.microsoft.com/office/drawing/2014/main" id="{00000000-0008-0000-0000-00002F000000}"/>
            </a:ext>
          </a:extLst>
        </xdr:cNvPr>
        <xdr:cNvPicPr preferRelativeResize="0">
          <a:picLocks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0048874" y="43980365"/>
          <a:ext cx="46672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1640416</xdr:colOff>
      <xdr:row>27</xdr:row>
      <xdr:rowOff>148167</xdr:rowOff>
    </xdr:from>
    <xdr:to>
      <xdr:col>3</xdr:col>
      <xdr:colOff>3412066</xdr:colOff>
      <xdr:row>27</xdr:row>
      <xdr:rowOff>452967</xdr:rowOff>
    </xdr:to>
    <xdr:pic>
      <xdr:nvPicPr>
        <xdr:cNvPr id="48" name="Рисунок 47" descr="base_1_297021_32790">
          <a:extLst>
            <a:ext uri="{FF2B5EF4-FFF2-40B4-BE49-F238E27FC236}">
              <a16:creationId xmlns:a16="http://schemas.microsoft.com/office/drawing/2014/main" id="{00000000-0008-0000-0000-000030000000}"/>
            </a:ext>
          </a:extLst>
        </xdr:cNvPr>
        <xdr:cNvPicPr preferRelativeResize="0">
          <a:picLocks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5926666" y="46213448"/>
          <a:ext cx="17716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550333</xdr:colOff>
      <xdr:row>29</xdr:row>
      <xdr:rowOff>95250</xdr:rowOff>
    </xdr:from>
    <xdr:to>
      <xdr:col>3</xdr:col>
      <xdr:colOff>2436283</xdr:colOff>
      <xdr:row>29</xdr:row>
      <xdr:rowOff>533400</xdr:rowOff>
    </xdr:to>
    <xdr:pic>
      <xdr:nvPicPr>
        <xdr:cNvPr id="49" name="Рисунок 48" descr="base_1_297021_32791">
          <a:extLst>
            <a:ext uri="{FF2B5EF4-FFF2-40B4-BE49-F238E27FC236}">
              <a16:creationId xmlns:a16="http://schemas.microsoft.com/office/drawing/2014/main" id="{00000000-0008-0000-0000-000031000000}"/>
            </a:ext>
          </a:extLst>
        </xdr:cNvPr>
        <xdr:cNvPicPr preferRelativeResize="0">
          <a:picLocks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4836583" y="26204333"/>
          <a:ext cx="1885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3735916</xdr:colOff>
      <xdr:row>29</xdr:row>
      <xdr:rowOff>74084</xdr:rowOff>
    </xdr:from>
    <xdr:to>
      <xdr:col>3</xdr:col>
      <xdr:colOff>8250766</xdr:colOff>
      <xdr:row>29</xdr:row>
      <xdr:rowOff>636059</xdr:rowOff>
    </xdr:to>
    <xdr:pic>
      <xdr:nvPicPr>
        <xdr:cNvPr id="50" name="Рисунок 49" descr="base_1_297021_32792">
          <a:extLst>
            <a:ext uri="{FF2B5EF4-FFF2-40B4-BE49-F238E27FC236}">
              <a16:creationId xmlns:a16="http://schemas.microsoft.com/office/drawing/2014/main" id="{00000000-0008-0000-0000-000032000000}"/>
            </a:ext>
          </a:extLst>
        </xdr:cNvPr>
        <xdr:cNvPicPr preferRelativeResize="0">
          <a:picLocks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8022166" y="47603834"/>
          <a:ext cx="45148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603250</xdr:colOff>
      <xdr:row>31</xdr:row>
      <xdr:rowOff>201083</xdr:rowOff>
    </xdr:from>
    <xdr:to>
      <xdr:col>3</xdr:col>
      <xdr:colOff>2489200</xdr:colOff>
      <xdr:row>31</xdr:row>
      <xdr:rowOff>639233</xdr:rowOff>
    </xdr:to>
    <xdr:pic>
      <xdr:nvPicPr>
        <xdr:cNvPr id="51" name="Рисунок 50" descr="base_1_297021_32793">
          <a:extLst>
            <a:ext uri="{FF2B5EF4-FFF2-40B4-BE49-F238E27FC236}">
              <a16:creationId xmlns:a16="http://schemas.microsoft.com/office/drawing/2014/main" id="{00000000-0008-0000-0000-000033000000}"/>
            </a:ext>
          </a:extLst>
        </xdr:cNvPr>
        <xdr:cNvPicPr preferRelativeResize="0">
          <a:picLocks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4889500" y="28183416"/>
          <a:ext cx="1885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539750</xdr:colOff>
      <xdr:row>32</xdr:row>
      <xdr:rowOff>127000</xdr:rowOff>
    </xdr:from>
    <xdr:to>
      <xdr:col>3</xdr:col>
      <xdr:colOff>2435225</xdr:colOff>
      <xdr:row>32</xdr:row>
      <xdr:rowOff>565150</xdr:rowOff>
    </xdr:to>
    <xdr:pic>
      <xdr:nvPicPr>
        <xdr:cNvPr id="52" name="Рисунок 51" descr="base_1_297021_32794">
          <a:extLst>
            <a:ext uri="{FF2B5EF4-FFF2-40B4-BE49-F238E27FC236}">
              <a16:creationId xmlns:a16="http://schemas.microsoft.com/office/drawing/2014/main" id="{00000000-0008-0000-0000-000034000000}"/>
            </a:ext>
          </a:extLst>
        </xdr:cNvPr>
        <xdr:cNvPicPr preferRelativeResize="0">
          <a:picLocks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4826000" y="29569833"/>
          <a:ext cx="18954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455083</xdr:colOff>
      <xdr:row>33</xdr:row>
      <xdr:rowOff>148167</xdr:rowOff>
    </xdr:from>
    <xdr:to>
      <xdr:col>3</xdr:col>
      <xdr:colOff>2712508</xdr:colOff>
      <xdr:row>33</xdr:row>
      <xdr:rowOff>586317</xdr:rowOff>
    </xdr:to>
    <xdr:pic>
      <xdr:nvPicPr>
        <xdr:cNvPr id="53" name="Рисунок 52" descr="base_1_297021_32795">
          <a:extLst>
            <a:ext uri="{FF2B5EF4-FFF2-40B4-BE49-F238E27FC236}">
              <a16:creationId xmlns:a16="http://schemas.microsoft.com/office/drawing/2014/main" id="{00000000-0008-0000-0000-000035000000}"/>
            </a:ext>
          </a:extLst>
        </xdr:cNvPr>
        <xdr:cNvPicPr preferRelativeResize="0">
          <a:picLocks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4741333" y="30861000"/>
          <a:ext cx="22574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486833</xdr:colOff>
      <xdr:row>34</xdr:row>
      <xdr:rowOff>179916</xdr:rowOff>
    </xdr:from>
    <xdr:to>
      <xdr:col>3</xdr:col>
      <xdr:colOff>2744258</xdr:colOff>
      <xdr:row>34</xdr:row>
      <xdr:rowOff>618066</xdr:rowOff>
    </xdr:to>
    <xdr:pic>
      <xdr:nvPicPr>
        <xdr:cNvPr id="54" name="Рисунок 53" descr="base_1_297021_32796">
          <a:extLst>
            <a:ext uri="{FF2B5EF4-FFF2-40B4-BE49-F238E27FC236}">
              <a16:creationId xmlns:a16="http://schemas.microsoft.com/office/drawing/2014/main" id="{00000000-0008-0000-0000-000036000000}"/>
            </a:ext>
          </a:extLst>
        </xdr:cNvPr>
        <xdr:cNvPicPr preferRelativeResize="0">
          <a:picLocks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4773083" y="32300333"/>
          <a:ext cx="22574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486833</xdr:colOff>
      <xdr:row>35</xdr:row>
      <xdr:rowOff>222250</xdr:rowOff>
    </xdr:from>
    <xdr:to>
      <xdr:col>3</xdr:col>
      <xdr:colOff>2744258</xdr:colOff>
      <xdr:row>35</xdr:row>
      <xdr:rowOff>660400</xdr:rowOff>
    </xdr:to>
    <xdr:pic>
      <xdr:nvPicPr>
        <xdr:cNvPr id="55" name="Рисунок 54" descr="base_1_297021_32797">
          <a:extLst>
            <a:ext uri="{FF2B5EF4-FFF2-40B4-BE49-F238E27FC236}">
              <a16:creationId xmlns:a16="http://schemas.microsoft.com/office/drawing/2014/main" id="{00000000-0008-0000-0000-000037000000}"/>
            </a:ext>
          </a:extLst>
        </xdr:cNvPr>
        <xdr:cNvPicPr preferRelativeResize="0">
          <a:picLocks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4773083" y="33750250"/>
          <a:ext cx="22574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539750</xdr:colOff>
      <xdr:row>36</xdr:row>
      <xdr:rowOff>84667</xdr:rowOff>
    </xdr:from>
    <xdr:to>
      <xdr:col>3</xdr:col>
      <xdr:colOff>2292350</xdr:colOff>
      <xdr:row>36</xdr:row>
      <xdr:rowOff>332317</xdr:rowOff>
    </xdr:to>
    <xdr:pic>
      <xdr:nvPicPr>
        <xdr:cNvPr id="56" name="Рисунок 55" descr="base_1_297021_32798">
          <a:extLst>
            <a:ext uri="{FF2B5EF4-FFF2-40B4-BE49-F238E27FC236}">
              <a16:creationId xmlns:a16="http://schemas.microsoft.com/office/drawing/2014/main" id="{00000000-0008-0000-0000-000038000000}"/>
            </a:ext>
          </a:extLst>
        </xdr:cNvPr>
        <xdr:cNvPicPr preferRelativeResize="0">
          <a:picLocks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4826000" y="34861500"/>
          <a:ext cx="1752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571500</xdr:colOff>
      <xdr:row>37</xdr:row>
      <xdr:rowOff>126999</xdr:rowOff>
    </xdr:from>
    <xdr:to>
      <xdr:col>3</xdr:col>
      <xdr:colOff>2324100</xdr:colOff>
      <xdr:row>37</xdr:row>
      <xdr:rowOff>565149</xdr:rowOff>
    </xdr:to>
    <xdr:pic>
      <xdr:nvPicPr>
        <xdr:cNvPr id="57" name="Рисунок 56" descr="base_1_297021_32799">
          <a:extLst>
            <a:ext uri="{FF2B5EF4-FFF2-40B4-BE49-F238E27FC236}">
              <a16:creationId xmlns:a16="http://schemas.microsoft.com/office/drawing/2014/main" id="{00000000-0008-0000-0000-000039000000}"/>
            </a:ext>
          </a:extLst>
        </xdr:cNvPr>
        <xdr:cNvPicPr preferRelativeResize="0">
          <a:picLocks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4857750" y="36512499"/>
          <a:ext cx="17526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306916</xdr:colOff>
      <xdr:row>38</xdr:row>
      <xdr:rowOff>137583</xdr:rowOff>
    </xdr:from>
    <xdr:to>
      <xdr:col>3</xdr:col>
      <xdr:colOff>2669116</xdr:colOff>
      <xdr:row>38</xdr:row>
      <xdr:rowOff>594783</xdr:rowOff>
    </xdr:to>
    <xdr:pic>
      <xdr:nvPicPr>
        <xdr:cNvPr id="58" name="Рисунок 57" descr="base_1_297021_32800">
          <a:extLst>
            <a:ext uri="{FF2B5EF4-FFF2-40B4-BE49-F238E27FC236}">
              <a16:creationId xmlns:a16="http://schemas.microsoft.com/office/drawing/2014/main" id="{00000000-0008-0000-0000-00003A000000}"/>
            </a:ext>
          </a:extLst>
        </xdr:cNvPr>
        <xdr:cNvPicPr preferRelativeResize="0">
          <a:picLocks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4593166" y="37729583"/>
          <a:ext cx="2362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306917</xdr:colOff>
      <xdr:row>39</xdr:row>
      <xdr:rowOff>116417</xdr:rowOff>
    </xdr:from>
    <xdr:to>
      <xdr:col>3</xdr:col>
      <xdr:colOff>2745317</xdr:colOff>
      <xdr:row>39</xdr:row>
      <xdr:rowOff>573617</xdr:rowOff>
    </xdr:to>
    <xdr:pic>
      <xdr:nvPicPr>
        <xdr:cNvPr id="59" name="Рисунок 58" descr="base_1_297021_32801">
          <a:extLst>
            <a:ext uri="{FF2B5EF4-FFF2-40B4-BE49-F238E27FC236}">
              <a16:creationId xmlns:a16="http://schemas.microsoft.com/office/drawing/2014/main" id="{00000000-0008-0000-0000-00003B000000}"/>
            </a:ext>
          </a:extLst>
        </xdr:cNvPr>
        <xdr:cNvPicPr preferRelativeResize="0">
          <a:picLocks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4593167" y="38893750"/>
          <a:ext cx="24384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571500</xdr:colOff>
      <xdr:row>40</xdr:row>
      <xdr:rowOff>169333</xdr:rowOff>
    </xdr:from>
    <xdr:to>
      <xdr:col>3</xdr:col>
      <xdr:colOff>2705100</xdr:colOff>
      <xdr:row>40</xdr:row>
      <xdr:rowOff>540808</xdr:rowOff>
    </xdr:to>
    <xdr:pic>
      <xdr:nvPicPr>
        <xdr:cNvPr id="60" name="Рисунок 59" descr="base_1_297021_32802">
          <a:extLst>
            <a:ext uri="{FF2B5EF4-FFF2-40B4-BE49-F238E27FC236}">
              <a16:creationId xmlns:a16="http://schemas.microsoft.com/office/drawing/2014/main" id="{00000000-0008-0000-0000-00003C000000}"/>
            </a:ext>
          </a:extLst>
        </xdr:cNvPr>
        <xdr:cNvPicPr preferRelativeResize="0">
          <a:picLocks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4857750" y="41158583"/>
          <a:ext cx="21336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656167</xdr:colOff>
      <xdr:row>41</xdr:row>
      <xdr:rowOff>105833</xdr:rowOff>
    </xdr:from>
    <xdr:to>
      <xdr:col>3</xdr:col>
      <xdr:colOff>2094442</xdr:colOff>
      <xdr:row>41</xdr:row>
      <xdr:rowOff>353483</xdr:rowOff>
    </xdr:to>
    <xdr:pic>
      <xdr:nvPicPr>
        <xdr:cNvPr id="61" name="Рисунок 60" descr="base_1_297021_32803">
          <a:extLst>
            <a:ext uri="{FF2B5EF4-FFF2-40B4-BE49-F238E27FC236}">
              <a16:creationId xmlns:a16="http://schemas.microsoft.com/office/drawing/2014/main" id="{00000000-0008-0000-0000-00003D000000}"/>
            </a:ext>
          </a:extLst>
        </xdr:cNvPr>
        <xdr:cNvPicPr preferRelativeResize="0">
          <a:picLocks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4942417" y="42301583"/>
          <a:ext cx="14382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476250</xdr:colOff>
      <xdr:row>42</xdr:row>
      <xdr:rowOff>105833</xdr:rowOff>
    </xdr:from>
    <xdr:to>
      <xdr:col>3</xdr:col>
      <xdr:colOff>2876550</xdr:colOff>
      <xdr:row>42</xdr:row>
      <xdr:rowOff>563033</xdr:rowOff>
    </xdr:to>
    <xdr:pic>
      <xdr:nvPicPr>
        <xdr:cNvPr id="62" name="Рисунок 61" descr="base_1_297021_32804">
          <a:extLst>
            <a:ext uri="{FF2B5EF4-FFF2-40B4-BE49-F238E27FC236}">
              <a16:creationId xmlns:a16="http://schemas.microsoft.com/office/drawing/2014/main" id="{00000000-0008-0000-0000-00003E000000}"/>
            </a:ext>
          </a:extLst>
        </xdr:cNvPr>
        <xdr:cNvPicPr preferRelativeResize="0">
          <a:picLocks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4762500" y="42915416"/>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211666</xdr:colOff>
      <xdr:row>43</xdr:row>
      <xdr:rowOff>116416</xdr:rowOff>
    </xdr:from>
    <xdr:to>
      <xdr:col>3</xdr:col>
      <xdr:colOff>3107266</xdr:colOff>
      <xdr:row>43</xdr:row>
      <xdr:rowOff>421216</xdr:rowOff>
    </xdr:to>
    <xdr:pic>
      <xdr:nvPicPr>
        <xdr:cNvPr id="63" name="Рисунок 62" descr="base_1_297021_32805">
          <a:extLst>
            <a:ext uri="{FF2B5EF4-FFF2-40B4-BE49-F238E27FC236}">
              <a16:creationId xmlns:a16="http://schemas.microsoft.com/office/drawing/2014/main" id="{00000000-0008-0000-0000-00003F000000}"/>
            </a:ext>
          </a:extLst>
        </xdr:cNvPr>
        <xdr:cNvPicPr preferRelativeResize="0">
          <a:picLocks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4497916" y="44132499"/>
          <a:ext cx="28956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3905249</xdr:colOff>
      <xdr:row>43</xdr:row>
      <xdr:rowOff>95251</xdr:rowOff>
    </xdr:from>
    <xdr:to>
      <xdr:col>3</xdr:col>
      <xdr:colOff>7667624</xdr:colOff>
      <xdr:row>43</xdr:row>
      <xdr:rowOff>638176</xdr:rowOff>
    </xdr:to>
    <xdr:pic>
      <xdr:nvPicPr>
        <xdr:cNvPr id="64" name="Рисунок 63" descr="base_1_297021_32806">
          <a:extLst>
            <a:ext uri="{FF2B5EF4-FFF2-40B4-BE49-F238E27FC236}">
              <a16:creationId xmlns:a16="http://schemas.microsoft.com/office/drawing/2014/main" id="{00000000-0008-0000-0000-000040000000}"/>
            </a:ext>
          </a:extLst>
        </xdr:cNvPr>
        <xdr:cNvPicPr preferRelativeResize="0">
          <a:picLocks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8191499" y="65870668"/>
          <a:ext cx="37623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656167</xdr:colOff>
      <xdr:row>45</xdr:row>
      <xdr:rowOff>52917</xdr:rowOff>
    </xdr:from>
    <xdr:to>
      <xdr:col>3</xdr:col>
      <xdr:colOff>5171017</xdr:colOff>
      <xdr:row>45</xdr:row>
      <xdr:rowOff>614892</xdr:rowOff>
    </xdr:to>
    <xdr:pic>
      <xdr:nvPicPr>
        <xdr:cNvPr id="65" name="Рисунок 64" descr="base_1_297021_32807">
          <a:extLst>
            <a:ext uri="{FF2B5EF4-FFF2-40B4-BE49-F238E27FC236}">
              <a16:creationId xmlns:a16="http://schemas.microsoft.com/office/drawing/2014/main" id="{00000000-0008-0000-0000-000041000000}"/>
            </a:ext>
          </a:extLst>
        </xdr:cNvPr>
        <xdr:cNvPicPr preferRelativeResize="0">
          <a:picLocks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4942417" y="48080084"/>
          <a:ext cx="45148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6233584</xdr:colOff>
      <xdr:row>45</xdr:row>
      <xdr:rowOff>52916</xdr:rowOff>
    </xdr:from>
    <xdr:to>
      <xdr:col>3</xdr:col>
      <xdr:colOff>11338984</xdr:colOff>
      <xdr:row>45</xdr:row>
      <xdr:rowOff>586316</xdr:rowOff>
    </xdr:to>
    <xdr:pic>
      <xdr:nvPicPr>
        <xdr:cNvPr id="66" name="Рисунок 65" descr="base_1_297021_32808">
          <a:extLst>
            <a:ext uri="{FF2B5EF4-FFF2-40B4-BE49-F238E27FC236}">
              <a16:creationId xmlns:a16="http://schemas.microsoft.com/office/drawing/2014/main" id="{00000000-0008-0000-0000-000042000000}"/>
            </a:ext>
          </a:extLst>
        </xdr:cNvPr>
        <xdr:cNvPicPr preferRelativeResize="0">
          <a:picLocks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0519834" y="68103749"/>
          <a:ext cx="51054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645584</xdr:colOff>
      <xdr:row>47</xdr:row>
      <xdr:rowOff>63500</xdr:rowOff>
    </xdr:from>
    <xdr:to>
      <xdr:col>3</xdr:col>
      <xdr:colOff>5160434</xdr:colOff>
      <xdr:row>47</xdr:row>
      <xdr:rowOff>625475</xdr:rowOff>
    </xdr:to>
    <xdr:pic>
      <xdr:nvPicPr>
        <xdr:cNvPr id="67" name="Рисунок 66" descr="base_1_297021_32809">
          <a:extLst>
            <a:ext uri="{FF2B5EF4-FFF2-40B4-BE49-F238E27FC236}">
              <a16:creationId xmlns:a16="http://schemas.microsoft.com/office/drawing/2014/main" id="{00000000-0008-0000-0000-000043000000}"/>
            </a:ext>
          </a:extLst>
        </xdr:cNvPr>
        <xdr:cNvPicPr preferRelativeResize="0">
          <a:picLocks noChangeArrowheads="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4931834" y="49561750"/>
          <a:ext cx="45148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6519334</xdr:colOff>
      <xdr:row>47</xdr:row>
      <xdr:rowOff>52916</xdr:rowOff>
    </xdr:from>
    <xdr:to>
      <xdr:col>3</xdr:col>
      <xdr:colOff>11624734</xdr:colOff>
      <xdr:row>47</xdr:row>
      <xdr:rowOff>586316</xdr:rowOff>
    </xdr:to>
    <xdr:pic>
      <xdr:nvPicPr>
        <xdr:cNvPr id="68" name="Рисунок 67" descr="base_1_297021_32810">
          <a:extLst>
            <a:ext uri="{FF2B5EF4-FFF2-40B4-BE49-F238E27FC236}">
              <a16:creationId xmlns:a16="http://schemas.microsoft.com/office/drawing/2014/main" id="{00000000-0008-0000-0000-000044000000}"/>
            </a:ext>
          </a:extLst>
        </xdr:cNvPr>
        <xdr:cNvPicPr preferRelativeResize="0">
          <a:picLocks noChangeArrowheads="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10805584" y="70664916"/>
          <a:ext cx="51054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666750</xdr:colOff>
      <xdr:row>49</xdr:row>
      <xdr:rowOff>42333</xdr:rowOff>
    </xdr:from>
    <xdr:to>
      <xdr:col>3</xdr:col>
      <xdr:colOff>5200650</xdr:colOff>
      <xdr:row>49</xdr:row>
      <xdr:rowOff>766233</xdr:rowOff>
    </xdr:to>
    <xdr:pic>
      <xdr:nvPicPr>
        <xdr:cNvPr id="69" name="Рисунок 68" descr="base_1_297021_32811">
          <a:extLst>
            <a:ext uri="{FF2B5EF4-FFF2-40B4-BE49-F238E27FC236}">
              <a16:creationId xmlns:a16="http://schemas.microsoft.com/office/drawing/2014/main" id="{00000000-0008-0000-0000-000045000000}"/>
            </a:ext>
          </a:extLst>
        </xdr:cNvPr>
        <xdr:cNvPicPr preferRelativeResize="0">
          <a:picLocks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4953000" y="73458916"/>
          <a:ext cx="45339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1714500</xdr:colOff>
      <xdr:row>50</xdr:row>
      <xdr:rowOff>127000</xdr:rowOff>
    </xdr:from>
    <xdr:to>
      <xdr:col>3</xdr:col>
      <xdr:colOff>3152775</xdr:colOff>
      <xdr:row>50</xdr:row>
      <xdr:rowOff>374650</xdr:rowOff>
    </xdr:to>
    <xdr:pic>
      <xdr:nvPicPr>
        <xdr:cNvPr id="70" name="Рисунок 69" descr="base_1_297021_32812">
          <a:extLst>
            <a:ext uri="{FF2B5EF4-FFF2-40B4-BE49-F238E27FC236}">
              <a16:creationId xmlns:a16="http://schemas.microsoft.com/office/drawing/2014/main" id="{00000000-0008-0000-0000-000046000000}"/>
            </a:ext>
          </a:extLst>
        </xdr:cNvPr>
        <xdr:cNvPicPr preferRelativeResize="0">
          <a:picLocks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6000750" y="52419250"/>
          <a:ext cx="14382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1217083</xdr:colOff>
      <xdr:row>51</xdr:row>
      <xdr:rowOff>63500</xdr:rowOff>
    </xdr:from>
    <xdr:to>
      <xdr:col>3</xdr:col>
      <xdr:colOff>3522133</xdr:colOff>
      <xdr:row>51</xdr:row>
      <xdr:rowOff>501650</xdr:rowOff>
    </xdr:to>
    <xdr:pic>
      <xdr:nvPicPr>
        <xdr:cNvPr id="71" name="Рисунок 70" descr="base_1_297021_32813">
          <a:extLst>
            <a:ext uri="{FF2B5EF4-FFF2-40B4-BE49-F238E27FC236}">
              <a16:creationId xmlns:a16="http://schemas.microsoft.com/office/drawing/2014/main" id="{00000000-0008-0000-0000-000047000000}"/>
            </a:ext>
          </a:extLst>
        </xdr:cNvPr>
        <xdr:cNvPicPr preferRelativeResize="0">
          <a:picLocks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5503333" y="52937833"/>
          <a:ext cx="23050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359834</xdr:colOff>
      <xdr:row>53</xdr:row>
      <xdr:rowOff>127000</xdr:rowOff>
    </xdr:from>
    <xdr:to>
      <xdr:col>3</xdr:col>
      <xdr:colOff>4607984</xdr:colOff>
      <xdr:row>53</xdr:row>
      <xdr:rowOff>631825</xdr:rowOff>
    </xdr:to>
    <xdr:pic>
      <xdr:nvPicPr>
        <xdr:cNvPr id="72" name="Рисунок 71" descr="base_1_297021_32814">
          <a:extLst>
            <a:ext uri="{FF2B5EF4-FFF2-40B4-BE49-F238E27FC236}">
              <a16:creationId xmlns:a16="http://schemas.microsoft.com/office/drawing/2014/main" id="{00000000-0008-0000-0000-000048000000}"/>
            </a:ext>
          </a:extLst>
        </xdr:cNvPr>
        <xdr:cNvPicPr preferRelativeResize="0">
          <a:picLocks noChangeArrowheads="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4646084" y="77628750"/>
          <a:ext cx="42481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5767917</xdr:colOff>
      <xdr:row>53</xdr:row>
      <xdr:rowOff>63500</xdr:rowOff>
    </xdr:from>
    <xdr:to>
      <xdr:col>3</xdr:col>
      <xdr:colOff>10558992</xdr:colOff>
      <xdr:row>53</xdr:row>
      <xdr:rowOff>806450</xdr:rowOff>
    </xdr:to>
    <xdr:pic>
      <xdr:nvPicPr>
        <xdr:cNvPr id="73" name="Рисунок 72" descr="base_1_297021_32815">
          <a:extLst>
            <a:ext uri="{FF2B5EF4-FFF2-40B4-BE49-F238E27FC236}">
              <a16:creationId xmlns:a16="http://schemas.microsoft.com/office/drawing/2014/main" id="{00000000-0008-0000-0000-000049000000}"/>
            </a:ext>
          </a:extLst>
        </xdr:cNvPr>
        <xdr:cNvPicPr preferRelativeResize="0">
          <a:picLocks noChangeArrowheads="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10054167" y="77565250"/>
          <a:ext cx="4791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455083</xdr:colOff>
      <xdr:row>55</xdr:row>
      <xdr:rowOff>84667</xdr:rowOff>
    </xdr:from>
    <xdr:to>
      <xdr:col>3</xdr:col>
      <xdr:colOff>5074708</xdr:colOff>
      <xdr:row>55</xdr:row>
      <xdr:rowOff>589492</xdr:rowOff>
    </xdr:to>
    <xdr:pic>
      <xdr:nvPicPr>
        <xdr:cNvPr id="75" name="Рисунок 74" descr="base_1_297021_32816">
          <a:extLst>
            <a:ext uri="{FF2B5EF4-FFF2-40B4-BE49-F238E27FC236}">
              <a16:creationId xmlns:a16="http://schemas.microsoft.com/office/drawing/2014/main" id="{00000000-0008-0000-0000-00004B000000}"/>
            </a:ext>
          </a:extLst>
        </xdr:cNvPr>
        <xdr:cNvPicPr preferRelativeResize="0">
          <a:picLocks noChangeArrowheads="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4741333" y="55477834"/>
          <a:ext cx="4619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5566833</xdr:colOff>
      <xdr:row>55</xdr:row>
      <xdr:rowOff>63500</xdr:rowOff>
    </xdr:from>
    <xdr:to>
      <xdr:col>3</xdr:col>
      <xdr:colOff>10672233</xdr:colOff>
      <xdr:row>55</xdr:row>
      <xdr:rowOff>806450</xdr:rowOff>
    </xdr:to>
    <xdr:pic>
      <xdr:nvPicPr>
        <xdr:cNvPr id="76" name="Рисунок 75" descr="base_1_297021_32817">
          <a:extLst>
            <a:ext uri="{FF2B5EF4-FFF2-40B4-BE49-F238E27FC236}">
              <a16:creationId xmlns:a16="http://schemas.microsoft.com/office/drawing/2014/main" id="{00000000-0008-0000-0000-00004C000000}"/>
            </a:ext>
          </a:extLst>
        </xdr:cNvPr>
        <xdr:cNvPicPr preferRelativeResize="0">
          <a:picLocks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9853083" y="79777167"/>
          <a:ext cx="5105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476250</xdr:colOff>
      <xdr:row>57</xdr:row>
      <xdr:rowOff>211666</xdr:rowOff>
    </xdr:from>
    <xdr:to>
      <xdr:col>3</xdr:col>
      <xdr:colOff>5076825</xdr:colOff>
      <xdr:row>57</xdr:row>
      <xdr:rowOff>716491</xdr:rowOff>
    </xdr:to>
    <xdr:pic>
      <xdr:nvPicPr>
        <xdr:cNvPr id="77" name="Рисунок 76" descr="base_1_297021_32818">
          <a:extLst>
            <a:ext uri="{FF2B5EF4-FFF2-40B4-BE49-F238E27FC236}">
              <a16:creationId xmlns:a16="http://schemas.microsoft.com/office/drawing/2014/main" id="{00000000-0008-0000-0000-00004D000000}"/>
            </a:ext>
          </a:extLst>
        </xdr:cNvPr>
        <xdr:cNvPicPr preferRelativeResize="0">
          <a:picLocks noChangeArrowheads="1"/>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4762500" y="57255833"/>
          <a:ext cx="4600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5630333</xdr:colOff>
      <xdr:row>57</xdr:row>
      <xdr:rowOff>95250</xdr:rowOff>
    </xdr:from>
    <xdr:to>
      <xdr:col>3</xdr:col>
      <xdr:colOff>10735733</xdr:colOff>
      <xdr:row>57</xdr:row>
      <xdr:rowOff>838200</xdr:rowOff>
    </xdr:to>
    <xdr:pic>
      <xdr:nvPicPr>
        <xdr:cNvPr id="78" name="Рисунок 77" descr="base_1_297021_32819">
          <a:extLst>
            <a:ext uri="{FF2B5EF4-FFF2-40B4-BE49-F238E27FC236}">
              <a16:creationId xmlns:a16="http://schemas.microsoft.com/office/drawing/2014/main" id="{00000000-0008-0000-0000-00004E000000}"/>
            </a:ext>
          </a:extLst>
        </xdr:cNvPr>
        <xdr:cNvPicPr preferRelativeResize="0">
          <a:picLocks noChangeArrowheads="1"/>
        </xdr:cNvPicPr>
      </xdr:nvPicPr>
      <xdr:blipFill>
        <a:blip xmlns:r="http://schemas.openxmlformats.org/officeDocument/2006/relationships" r:embed="rId52" cstate="print">
          <a:extLst>
            <a:ext uri="{28A0092B-C50C-407E-A947-70E740481C1C}">
              <a14:useLocalDpi xmlns:a14="http://schemas.microsoft.com/office/drawing/2010/main" val="0"/>
            </a:ext>
          </a:extLst>
        </a:blip>
        <a:srcRect/>
        <a:stretch>
          <a:fillRect/>
        </a:stretch>
      </xdr:blipFill>
      <xdr:spPr bwMode="auto">
        <a:xfrm>
          <a:off x="9916583" y="82147833"/>
          <a:ext cx="5105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433917</xdr:colOff>
      <xdr:row>59</xdr:row>
      <xdr:rowOff>158750</xdr:rowOff>
    </xdr:from>
    <xdr:to>
      <xdr:col>3</xdr:col>
      <xdr:colOff>5215467</xdr:colOff>
      <xdr:row>59</xdr:row>
      <xdr:rowOff>663575</xdr:rowOff>
    </xdr:to>
    <xdr:pic>
      <xdr:nvPicPr>
        <xdr:cNvPr id="79" name="Рисунок 78" descr="base_1_297021_32820">
          <a:extLst>
            <a:ext uri="{FF2B5EF4-FFF2-40B4-BE49-F238E27FC236}">
              <a16:creationId xmlns:a16="http://schemas.microsoft.com/office/drawing/2014/main" id="{00000000-0008-0000-0000-00004F000000}"/>
            </a:ext>
          </a:extLst>
        </xdr:cNvPr>
        <xdr:cNvPicPr preferRelativeResize="0">
          <a:picLocks noChangeArrowheads="1"/>
        </xdr:cNvPicPr>
      </xdr:nvPicPr>
      <xdr:blipFill>
        <a:blip xmlns:r="http://schemas.openxmlformats.org/officeDocument/2006/relationships" r:embed="rId53" cstate="print">
          <a:extLst>
            <a:ext uri="{28A0092B-C50C-407E-A947-70E740481C1C}">
              <a14:useLocalDpi xmlns:a14="http://schemas.microsoft.com/office/drawing/2010/main" val="0"/>
            </a:ext>
          </a:extLst>
        </a:blip>
        <a:srcRect/>
        <a:stretch>
          <a:fillRect/>
        </a:stretch>
      </xdr:blipFill>
      <xdr:spPr bwMode="auto">
        <a:xfrm>
          <a:off x="4720167" y="59033833"/>
          <a:ext cx="4781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5799666</xdr:colOff>
      <xdr:row>59</xdr:row>
      <xdr:rowOff>74083</xdr:rowOff>
    </xdr:from>
    <xdr:to>
      <xdr:col>3</xdr:col>
      <xdr:colOff>10905066</xdr:colOff>
      <xdr:row>59</xdr:row>
      <xdr:rowOff>797983</xdr:rowOff>
    </xdr:to>
    <xdr:pic>
      <xdr:nvPicPr>
        <xdr:cNvPr id="80" name="Рисунок 79" descr="base_1_297021_32821">
          <a:extLst>
            <a:ext uri="{FF2B5EF4-FFF2-40B4-BE49-F238E27FC236}">
              <a16:creationId xmlns:a16="http://schemas.microsoft.com/office/drawing/2014/main" id="{00000000-0008-0000-0000-000050000000}"/>
            </a:ext>
          </a:extLst>
        </xdr:cNvPr>
        <xdr:cNvPicPr preferRelativeResize="0">
          <a:picLocks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10085916" y="84455000"/>
          <a:ext cx="51054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941917</xdr:colOff>
      <xdr:row>61</xdr:row>
      <xdr:rowOff>137583</xdr:rowOff>
    </xdr:from>
    <xdr:to>
      <xdr:col>3</xdr:col>
      <xdr:colOff>4475692</xdr:colOff>
      <xdr:row>61</xdr:row>
      <xdr:rowOff>385233</xdr:rowOff>
    </xdr:to>
    <xdr:pic>
      <xdr:nvPicPr>
        <xdr:cNvPr id="81" name="Рисунок 80" descr="base_1_297021_32822">
          <a:extLst>
            <a:ext uri="{FF2B5EF4-FFF2-40B4-BE49-F238E27FC236}">
              <a16:creationId xmlns:a16="http://schemas.microsoft.com/office/drawing/2014/main" id="{00000000-0008-0000-0000-000051000000}"/>
            </a:ext>
          </a:extLst>
        </xdr:cNvPr>
        <xdr:cNvPicPr preferRelativeResize="0">
          <a:picLocks noChangeArrowheads="1"/>
        </xdr:cNvPicPr>
      </xdr:nvPicPr>
      <xdr:blipFill>
        <a:blip xmlns:r="http://schemas.openxmlformats.org/officeDocument/2006/relationships" r:embed="rId55" cstate="print">
          <a:extLst>
            <a:ext uri="{28A0092B-C50C-407E-A947-70E740481C1C}">
              <a14:useLocalDpi xmlns:a14="http://schemas.microsoft.com/office/drawing/2010/main" val="0"/>
            </a:ext>
          </a:extLst>
        </a:blip>
        <a:srcRect/>
        <a:stretch>
          <a:fillRect/>
        </a:stretch>
      </xdr:blipFill>
      <xdr:spPr bwMode="auto">
        <a:xfrm>
          <a:off x="5228167" y="60769500"/>
          <a:ext cx="3533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5852583</xdr:colOff>
      <xdr:row>61</xdr:row>
      <xdr:rowOff>52917</xdr:rowOff>
    </xdr:from>
    <xdr:to>
      <xdr:col>3</xdr:col>
      <xdr:colOff>10729383</xdr:colOff>
      <xdr:row>61</xdr:row>
      <xdr:rowOff>510117</xdr:rowOff>
    </xdr:to>
    <xdr:pic>
      <xdr:nvPicPr>
        <xdr:cNvPr id="82" name="Рисунок 81" descr="base_1_297021_32823">
          <a:extLst>
            <a:ext uri="{FF2B5EF4-FFF2-40B4-BE49-F238E27FC236}">
              <a16:creationId xmlns:a16="http://schemas.microsoft.com/office/drawing/2014/main" id="{00000000-0008-0000-0000-000052000000}"/>
            </a:ext>
          </a:extLst>
        </xdr:cNvPr>
        <xdr:cNvPicPr preferRelativeResize="0">
          <a:picLocks noChangeArrowheads="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10138833" y="86666917"/>
          <a:ext cx="4876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687917</xdr:colOff>
      <xdr:row>63</xdr:row>
      <xdr:rowOff>211667</xdr:rowOff>
    </xdr:from>
    <xdr:to>
      <xdr:col>3</xdr:col>
      <xdr:colOff>4669367</xdr:colOff>
      <xdr:row>63</xdr:row>
      <xdr:rowOff>459317</xdr:rowOff>
    </xdr:to>
    <xdr:pic>
      <xdr:nvPicPr>
        <xdr:cNvPr id="83" name="Рисунок 82" descr="base_1_297021_32824">
          <a:extLst>
            <a:ext uri="{FF2B5EF4-FFF2-40B4-BE49-F238E27FC236}">
              <a16:creationId xmlns:a16="http://schemas.microsoft.com/office/drawing/2014/main" id="{00000000-0008-0000-0000-000053000000}"/>
            </a:ext>
          </a:extLst>
        </xdr:cNvPr>
        <xdr:cNvPicPr preferRelativeResize="0">
          <a:picLocks noChangeArrowheads="1"/>
        </xdr:cNvPicPr>
      </xdr:nvPicPr>
      <xdr:blipFill>
        <a:blip xmlns:r="http://schemas.openxmlformats.org/officeDocument/2006/relationships" r:embed="rId57" cstate="print">
          <a:extLst>
            <a:ext uri="{28A0092B-C50C-407E-A947-70E740481C1C}">
              <a14:useLocalDpi xmlns:a14="http://schemas.microsoft.com/office/drawing/2010/main" val="0"/>
            </a:ext>
          </a:extLst>
        </a:blip>
        <a:srcRect/>
        <a:stretch>
          <a:fillRect/>
        </a:stretch>
      </xdr:blipFill>
      <xdr:spPr bwMode="auto">
        <a:xfrm>
          <a:off x="4974167" y="62314667"/>
          <a:ext cx="39814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5831417</xdr:colOff>
      <xdr:row>63</xdr:row>
      <xdr:rowOff>74083</xdr:rowOff>
    </xdr:from>
    <xdr:to>
      <xdr:col>3</xdr:col>
      <xdr:colOff>10936817</xdr:colOff>
      <xdr:row>63</xdr:row>
      <xdr:rowOff>531283</xdr:rowOff>
    </xdr:to>
    <xdr:pic>
      <xdr:nvPicPr>
        <xdr:cNvPr id="84" name="Рисунок 83" descr="base_1_297021_32825">
          <a:extLst>
            <a:ext uri="{FF2B5EF4-FFF2-40B4-BE49-F238E27FC236}">
              <a16:creationId xmlns:a16="http://schemas.microsoft.com/office/drawing/2014/main" id="{00000000-0008-0000-0000-000054000000}"/>
            </a:ext>
          </a:extLst>
        </xdr:cNvPr>
        <xdr:cNvPicPr preferRelativeResize="0">
          <a:picLocks noChangeArrowheads="1"/>
        </xdr:cNvPicPr>
      </xdr:nvPicPr>
      <xdr:blipFill>
        <a:blip xmlns:r="http://schemas.openxmlformats.org/officeDocument/2006/relationships" r:embed="rId58" cstate="print">
          <a:extLst>
            <a:ext uri="{28A0092B-C50C-407E-A947-70E740481C1C}">
              <a14:useLocalDpi xmlns:a14="http://schemas.microsoft.com/office/drawing/2010/main" val="0"/>
            </a:ext>
          </a:extLst>
        </a:blip>
        <a:srcRect/>
        <a:stretch>
          <a:fillRect/>
        </a:stretch>
      </xdr:blipFill>
      <xdr:spPr bwMode="auto">
        <a:xfrm>
          <a:off x="10117667" y="89048166"/>
          <a:ext cx="51054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666750</xdr:colOff>
      <xdr:row>65</xdr:row>
      <xdr:rowOff>179917</xdr:rowOff>
    </xdr:from>
    <xdr:to>
      <xdr:col>3</xdr:col>
      <xdr:colOff>4619625</xdr:colOff>
      <xdr:row>65</xdr:row>
      <xdr:rowOff>427567</xdr:rowOff>
    </xdr:to>
    <xdr:pic>
      <xdr:nvPicPr>
        <xdr:cNvPr id="85" name="Рисунок 84" descr="base_1_297021_32826">
          <a:extLst>
            <a:ext uri="{FF2B5EF4-FFF2-40B4-BE49-F238E27FC236}">
              <a16:creationId xmlns:a16="http://schemas.microsoft.com/office/drawing/2014/main" id="{00000000-0008-0000-0000-000055000000}"/>
            </a:ext>
          </a:extLst>
        </xdr:cNvPr>
        <xdr:cNvPicPr preferRelativeResize="0">
          <a:picLocks noChangeArrowheads="1"/>
        </xdr:cNvPicPr>
      </xdr:nvPicPr>
      <xdr:blipFill>
        <a:blip xmlns:r="http://schemas.openxmlformats.org/officeDocument/2006/relationships" r:embed="rId59" cstate="print">
          <a:extLst>
            <a:ext uri="{28A0092B-C50C-407E-A947-70E740481C1C}">
              <a14:useLocalDpi xmlns:a14="http://schemas.microsoft.com/office/drawing/2010/main" val="0"/>
            </a:ext>
          </a:extLst>
        </a:blip>
        <a:srcRect/>
        <a:stretch>
          <a:fillRect/>
        </a:stretch>
      </xdr:blipFill>
      <xdr:spPr bwMode="auto">
        <a:xfrm>
          <a:off x="4953000" y="63500000"/>
          <a:ext cx="39528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5799666</xdr:colOff>
      <xdr:row>65</xdr:row>
      <xdr:rowOff>63500</xdr:rowOff>
    </xdr:from>
    <xdr:to>
      <xdr:col>3</xdr:col>
      <xdr:colOff>10905066</xdr:colOff>
      <xdr:row>65</xdr:row>
      <xdr:rowOff>520700</xdr:rowOff>
    </xdr:to>
    <xdr:pic>
      <xdr:nvPicPr>
        <xdr:cNvPr id="86" name="Рисунок 85" descr="base_1_297021_32827">
          <a:extLst>
            <a:ext uri="{FF2B5EF4-FFF2-40B4-BE49-F238E27FC236}">
              <a16:creationId xmlns:a16="http://schemas.microsoft.com/office/drawing/2014/main" id="{00000000-0008-0000-0000-000056000000}"/>
            </a:ext>
          </a:extLst>
        </xdr:cNvPr>
        <xdr:cNvPicPr preferRelativeResize="0">
          <a:picLocks noChangeArrowheads="1"/>
        </xdr:cNvPicPr>
      </xdr:nvPicPr>
      <xdr:blipFill>
        <a:blip xmlns:r="http://schemas.openxmlformats.org/officeDocument/2006/relationships" r:embed="rId60" cstate="print">
          <a:extLst>
            <a:ext uri="{28A0092B-C50C-407E-A947-70E740481C1C}">
              <a14:useLocalDpi xmlns:a14="http://schemas.microsoft.com/office/drawing/2010/main" val="0"/>
            </a:ext>
          </a:extLst>
        </a:blip>
        <a:srcRect/>
        <a:stretch>
          <a:fillRect/>
        </a:stretch>
      </xdr:blipFill>
      <xdr:spPr bwMode="auto">
        <a:xfrm>
          <a:off x="10085916" y="91492917"/>
          <a:ext cx="51054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709083</xdr:colOff>
      <xdr:row>67</xdr:row>
      <xdr:rowOff>137582</xdr:rowOff>
    </xdr:from>
    <xdr:to>
      <xdr:col>3</xdr:col>
      <xdr:colOff>4861983</xdr:colOff>
      <xdr:row>67</xdr:row>
      <xdr:rowOff>385232</xdr:rowOff>
    </xdr:to>
    <xdr:pic>
      <xdr:nvPicPr>
        <xdr:cNvPr id="87" name="Рисунок 86" descr="base_1_297021_32828">
          <a:extLst>
            <a:ext uri="{FF2B5EF4-FFF2-40B4-BE49-F238E27FC236}">
              <a16:creationId xmlns:a16="http://schemas.microsoft.com/office/drawing/2014/main" id="{00000000-0008-0000-0000-000057000000}"/>
            </a:ext>
          </a:extLst>
        </xdr:cNvPr>
        <xdr:cNvPicPr preferRelativeResize="0">
          <a:picLocks noChangeArrowheads="1"/>
        </xdr:cNvPicPr>
      </xdr:nvPicPr>
      <xdr:blipFill>
        <a:blip xmlns:r="http://schemas.openxmlformats.org/officeDocument/2006/relationships" r:embed="rId61" cstate="print">
          <a:extLst>
            <a:ext uri="{28A0092B-C50C-407E-A947-70E740481C1C}">
              <a14:useLocalDpi xmlns:a14="http://schemas.microsoft.com/office/drawing/2010/main" val="0"/>
            </a:ext>
          </a:extLst>
        </a:blip>
        <a:srcRect/>
        <a:stretch>
          <a:fillRect/>
        </a:stretch>
      </xdr:blipFill>
      <xdr:spPr bwMode="auto">
        <a:xfrm>
          <a:off x="4995333" y="64706499"/>
          <a:ext cx="415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5789082</xdr:colOff>
      <xdr:row>67</xdr:row>
      <xdr:rowOff>74083</xdr:rowOff>
    </xdr:from>
    <xdr:to>
      <xdr:col>3</xdr:col>
      <xdr:colOff>10894482</xdr:colOff>
      <xdr:row>67</xdr:row>
      <xdr:rowOff>512233</xdr:rowOff>
    </xdr:to>
    <xdr:pic>
      <xdr:nvPicPr>
        <xdr:cNvPr id="88" name="Рисунок 87" descr="base_1_297021_32829">
          <a:extLst>
            <a:ext uri="{FF2B5EF4-FFF2-40B4-BE49-F238E27FC236}">
              <a16:creationId xmlns:a16="http://schemas.microsoft.com/office/drawing/2014/main" id="{00000000-0008-0000-0000-000058000000}"/>
            </a:ext>
          </a:extLst>
        </xdr:cNvPr>
        <xdr:cNvPicPr preferRelativeResize="0">
          <a:picLocks noChangeArrowheads="1"/>
        </xdr:cNvPicPr>
      </xdr:nvPicPr>
      <xdr:blipFill>
        <a:blip xmlns:r="http://schemas.openxmlformats.org/officeDocument/2006/relationships" r:embed="rId62" cstate="print">
          <a:extLst>
            <a:ext uri="{28A0092B-C50C-407E-A947-70E740481C1C}">
              <a14:useLocalDpi xmlns:a14="http://schemas.microsoft.com/office/drawing/2010/main" val="0"/>
            </a:ext>
          </a:extLst>
        </a:blip>
        <a:srcRect/>
        <a:stretch>
          <a:fillRect/>
        </a:stretch>
      </xdr:blipFill>
      <xdr:spPr bwMode="auto">
        <a:xfrm>
          <a:off x="10075332" y="93493166"/>
          <a:ext cx="51054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814917</xdr:colOff>
      <xdr:row>69</xdr:row>
      <xdr:rowOff>105834</xdr:rowOff>
    </xdr:from>
    <xdr:to>
      <xdr:col>3</xdr:col>
      <xdr:colOff>4910667</xdr:colOff>
      <xdr:row>69</xdr:row>
      <xdr:rowOff>610659</xdr:rowOff>
    </xdr:to>
    <xdr:pic>
      <xdr:nvPicPr>
        <xdr:cNvPr id="89" name="Рисунок 88" descr="base_1_297021_32830">
          <a:extLst>
            <a:ext uri="{FF2B5EF4-FFF2-40B4-BE49-F238E27FC236}">
              <a16:creationId xmlns:a16="http://schemas.microsoft.com/office/drawing/2014/main" id="{00000000-0008-0000-0000-000059000000}"/>
            </a:ext>
          </a:extLst>
        </xdr:cNvPr>
        <xdr:cNvPicPr preferRelativeResize="0">
          <a:picLocks noChangeArrowheads="1"/>
        </xdr:cNvPicPr>
      </xdr:nvPicPr>
      <xdr:blipFill>
        <a:blip xmlns:r="http://schemas.openxmlformats.org/officeDocument/2006/relationships" r:embed="rId63" cstate="print">
          <a:extLst>
            <a:ext uri="{28A0092B-C50C-407E-A947-70E740481C1C}">
              <a14:useLocalDpi xmlns:a14="http://schemas.microsoft.com/office/drawing/2010/main" val="0"/>
            </a:ext>
          </a:extLst>
        </a:blip>
        <a:srcRect/>
        <a:stretch>
          <a:fillRect/>
        </a:stretch>
      </xdr:blipFill>
      <xdr:spPr bwMode="auto">
        <a:xfrm>
          <a:off x="5101167" y="65965917"/>
          <a:ext cx="40957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5884333</xdr:colOff>
      <xdr:row>69</xdr:row>
      <xdr:rowOff>74083</xdr:rowOff>
    </xdr:from>
    <xdr:to>
      <xdr:col>3</xdr:col>
      <xdr:colOff>10503958</xdr:colOff>
      <xdr:row>69</xdr:row>
      <xdr:rowOff>817033</xdr:rowOff>
    </xdr:to>
    <xdr:pic>
      <xdr:nvPicPr>
        <xdr:cNvPr id="90" name="Рисунок 89" descr="base_1_297021_32831">
          <a:extLst>
            <a:ext uri="{FF2B5EF4-FFF2-40B4-BE49-F238E27FC236}">
              <a16:creationId xmlns:a16="http://schemas.microsoft.com/office/drawing/2014/main" id="{00000000-0008-0000-0000-00005A000000}"/>
            </a:ext>
          </a:extLst>
        </xdr:cNvPr>
        <xdr:cNvPicPr preferRelativeResize="0">
          <a:picLocks noChangeArrowheads="1"/>
        </xdr:cNvPicPr>
      </xdr:nvPicPr>
      <xdr:blipFill>
        <a:blip xmlns:r="http://schemas.openxmlformats.org/officeDocument/2006/relationships" r:embed="rId64" cstate="print">
          <a:extLst>
            <a:ext uri="{28A0092B-C50C-407E-A947-70E740481C1C}">
              <a14:useLocalDpi xmlns:a14="http://schemas.microsoft.com/office/drawing/2010/main" val="0"/>
            </a:ext>
          </a:extLst>
        </a:blip>
        <a:srcRect/>
        <a:stretch>
          <a:fillRect/>
        </a:stretch>
      </xdr:blipFill>
      <xdr:spPr bwMode="auto">
        <a:xfrm>
          <a:off x="10170583" y="95556916"/>
          <a:ext cx="4619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984250</xdr:colOff>
      <xdr:row>71</xdr:row>
      <xdr:rowOff>116417</xdr:rowOff>
    </xdr:from>
    <xdr:to>
      <xdr:col>3</xdr:col>
      <xdr:colOff>4375150</xdr:colOff>
      <xdr:row>71</xdr:row>
      <xdr:rowOff>364067</xdr:rowOff>
    </xdr:to>
    <xdr:pic>
      <xdr:nvPicPr>
        <xdr:cNvPr id="91" name="Рисунок 90" descr="base_1_297021_32832">
          <a:extLst>
            <a:ext uri="{FF2B5EF4-FFF2-40B4-BE49-F238E27FC236}">
              <a16:creationId xmlns:a16="http://schemas.microsoft.com/office/drawing/2014/main" id="{00000000-0008-0000-0000-00005B000000}"/>
            </a:ext>
          </a:extLst>
        </xdr:cNvPr>
        <xdr:cNvPicPr preferRelativeResize="0">
          <a:picLocks noChangeArrowheads="1"/>
        </xdr:cNvPicPr>
      </xdr:nvPicPr>
      <xdr:blipFill>
        <a:blip xmlns:r="http://schemas.openxmlformats.org/officeDocument/2006/relationships" r:embed="rId65" cstate="print">
          <a:extLst>
            <a:ext uri="{28A0092B-C50C-407E-A947-70E740481C1C}">
              <a14:useLocalDpi xmlns:a14="http://schemas.microsoft.com/office/drawing/2010/main" val="0"/>
            </a:ext>
          </a:extLst>
        </a:blip>
        <a:srcRect/>
        <a:stretch>
          <a:fillRect/>
        </a:stretch>
      </xdr:blipFill>
      <xdr:spPr bwMode="auto">
        <a:xfrm>
          <a:off x="5270500" y="67680417"/>
          <a:ext cx="3390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5852583</xdr:colOff>
      <xdr:row>71</xdr:row>
      <xdr:rowOff>63500</xdr:rowOff>
    </xdr:from>
    <xdr:to>
      <xdr:col>3</xdr:col>
      <xdr:colOff>10462683</xdr:colOff>
      <xdr:row>71</xdr:row>
      <xdr:rowOff>520700</xdr:rowOff>
    </xdr:to>
    <xdr:pic>
      <xdr:nvPicPr>
        <xdr:cNvPr id="92" name="Рисунок 91" descr="base_1_297021_32833">
          <a:extLst>
            <a:ext uri="{FF2B5EF4-FFF2-40B4-BE49-F238E27FC236}">
              <a16:creationId xmlns:a16="http://schemas.microsoft.com/office/drawing/2014/main" id="{00000000-0008-0000-0000-00005C000000}"/>
            </a:ext>
          </a:extLst>
        </xdr:cNvPr>
        <xdr:cNvPicPr preferRelativeResize="0">
          <a:picLocks noChangeArrowheads="1"/>
        </xdr:cNvPicPr>
      </xdr:nvPicPr>
      <xdr:blipFill>
        <a:blip xmlns:r="http://schemas.openxmlformats.org/officeDocument/2006/relationships" r:embed="rId66" cstate="print">
          <a:extLst>
            <a:ext uri="{28A0092B-C50C-407E-A947-70E740481C1C}">
              <a14:useLocalDpi xmlns:a14="http://schemas.microsoft.com/office/drawing/2010/main" val="0"/>
            </a:ext>
          </a:extLst>
        </a:blip>
        <a:srcRect/>
        <a:stretch>
          <a:fillRect/>
        </a:stretch>
      </xdr:blipFill>
      <xdr:spPr bwMode="auto">
        <a:xfrm>
          <a:off x="10138833" y="97567750"/>
          <a:ext cx="46101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751416</xdr:colOff>
      <xdr:row>73</xdr:row>
      <xdr:rowOff>169334</xdr:rowOff>
    </xdr:from>
    <xdr:to>
      <xdr:col>3</xdr:col>
      <xdr:colOff>4066116</xdr:colOff>
      <xdr:row>73</xdr:row>
      <xdr:rowOff>416984</xdr:rowOff>
    </xdr:to>
    <xdr:pic>
      <xdr:nvPicPr>
        <xdr:cNvPr id="93" name="Рисунок 92" descr="base_1_297021_32834">
          <a:extLst>
            <a:ext uri="{FF2B5EF4-FFF2-40B4-BE49-F238E27FC236}">
              <a16:creationId xmlns:a16="http://schemas.microsoft.com/office/drawing/2014/main" id="{00000000-0008-0000-0000-00005D000000}"/>
            </a:ext>
          </a:extLst>
        </xdr:cNvPr>
        <xdr:cNvPicPr preferRelativeResize="0">
          <a:picLocks noChangeArrowheads="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5037666" y="69077417"/>
          <a:ext cx="3314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5799667</xdr:colOff>
      <xdr:row>73</xdr:row>
      <xdr:rowOff>63500</xdr:rowOff>
    </xdr:from>
    <xdr:to>
      <xdr:col>3</xdr:col>
      <xdr:colOff>10905067</xdr:colOff>
      <xdr:row>73</xdr:row>
      <xdr:rowOff>520700</xdr:rowOff>
    </xdr:to>
    <xdr:pic>
      <xdr:nvPicPr>
        <xdr:cNvPr id="94" name="Рисунок 93" descr="base_1_297021_32835">
          <a:extLst>
            <a:ext uri="{FF2B5EF4-FFF2-40B4-BE49-F238E27FC236}">
              <a16:creationId xmlns:a16="http://schemas.microsoft.com/office/drawing/2014/main" id="{00000000-0008-0000-0000-00005E000000}"/>
            </a:ext>
          </a:extLst>
        </xdr:cNvPr>
        <xdr:cNvPicPr preferRelativeResize="0">
          <a:picLocks noChangeArrowheads="1"/>
        </xdr:cNvPicPr>
      </xdr:nvPicPr>
      <xdr:blipFill>
        <a:blip xmlns:r="http://schemas.openxmlformats.org/officeDocument/2006/relationships" r:embed="rId68" cstate="print">
          <a:extLst>
            <a:ext uri="{28A0092B-C50C-407E-A947-70E740481C1C}">
              <a14:useLocalDpi xmlns:a14="http://schemas.microsoft.com/office/drawing/2010/main" val="0"/>
            </a:ext>
          </a:extLst>
        </a:blip>
        <a:srcRect/>
        <a:stretch>
          <a:fillRect/>
        </a:stretch>
      </xdr:blipFill>
      <xdr:spPr bwMode="auto">
        <a:xfrm>
          <a:off x="10085917" y="98911833"/>
          <a:ext cx="51054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719667</xdr:colOff>
      <xdr:row>75</xdr:row>
      <xdr:rowOff>105834</xdr:rowOff>
    </xdr:from>
    <xdr:to>
      <xdr:col>3</xdr:col>
      <xdr:colOff>4024842</xdr:colOff>
      <xdr:row>75</xdr:row>
      <xdr:rowOff>353484</xdr:rowOff>
    </xdr:to>
    <xdr:pic>
      <xdr:nvPicPr>
        <xdr:cNvPr id="95" name="Рисунок 94" descr="base_1_297021_32836">
          <a:extLst>
            <a:ext uri="{FF2B5EF4-FFF2-40B4-BE49-F238E27FC236}">
              <a16:creationId xmlns:a16="http://schemas.microsoft.com/office/drawing/2014/main" id="{00000000-0008-0000-0000-00005F000000}"/>
            </a:ext>
          </a:extLst>
        </xdr:cNvPr>
        <xdr:cNvPicPr preferRelativeResize="0">
          <a:picLocks noChangeArrowheads="1"/>
        </xdr:cNvPicPr>
      </xdr:nvPicPr>
      <xdr:blipFill>
        <a:blip xmlns:r="http://schemas.openxmlformats.org/officeDocument/2006/relationships" r:embed="rId69" cstate="print">
          <a:extLst>
            <a:ext uri="{28A0092B-C50C-407E-A947-70E740481C1C}">
              <a14:useLocalDpi xmlns:a14="http://schemas.microsoft.com/office/drawing/2010/main" val="0"/>
            </a:ext>
          </a:extLst>
        </a:blip>
        <a:srcRect/>
        <a:stretch>
          <a:fillRect/>
        </a:stretch>
      </xdr:blipFill>
      <xdr:spPr bwMode="auto">
        <a:xfrm>
          <a:off x="5005917" y="100742751"/>
          <a:ext cx="3305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1291167</xdr:colOff>
      <xdr:row>76</xdr:row>
      <xdr:rowOff>116417</xdr:rowOff>
    </xdr:from>
    <xdr:to>
      <xdr:col>3</xdr:col>
      <xdr:colOff>3986742</xdr:colOff>
      <xdr:row>76</xdr:row>
      <xdr:rowOff>421217</xdr:rowOff>
    </xdr:to>
    <xdr:pic>
      <xdr:nvPicPr>
        <xdr:cNvPr id="96" name="Рисунок 95" descr="base_1_297021_32837">
          <a:extLst>
            <a:ext uri="{FF2B5EF4-FFF2-40B4-BE49-F238E27FC236}">
              <a16:creationId xmlns:a16="http://schemas.microsoft.com/office/drawing/2014/main" id="{00000000-0008-0000-0000-000060000000}"/>
            </a:ext>
          </a:extLst>
        </xdr:cNvPr>
        <xdr:cNvPicPr preferRelativeResize="0">
          <a:picLocks noChangeArrowheads="1"/>
        </xdr:cNvPicPr>
      </xdr:nvPicPr>
      <xdr:blipFill>
        <a:blip xmlns:r="http://schemas.openxmlformats.org/officeDocument/2006/relationships" r:embed="rId70" cstate="print">
          <a:extLst>
            <a:ext uri="{28A0092B-C50C-407E-A947-70E740481C1C}">
              <a14:useLocalDpi xmlns:a14="http://schemas.microsoft.com/office/drawing/2010/main" val="0"/>
            </a:ext>
          </a:extLst>
        </a:blip>
        <a:srcRect/>
        <a:stretch>
          <a:fillRect/>
        </a:stretch>
      </xdr:blipFill>
      <xdr:spPr bwMode="auto">
        <a:xfrm>
          <a:off x="5577417" y="72284167"/>
          <a:ext cx="26955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5873750</xdr:colOff>
      <xdr:row>76</xdr:row>
      <xdr:rowOff>31751</xdr:rowOff>
    </xdr:from>
    <xdr:to>
      <xdr:col>3</xdr:col>
      <xdr:colOff>10017125</xdr:colOff>
      <xdr:row>76</xdr:row>
      <xdr:rowOff>622301</xdr:rowOff>
    </xdr:to>
    <xdr:pic>
      <xdr:nvPicPr>
        <xdr:cNvPr id="97" name="Рисунок 96" descr="base_1_297021_32838">
          <a:extLst>
            <a:ext uri="{FF2B5EF4-FFF2-40B4-BE49-F238E27FC236}">
              <a16:creationId xmlns:a16="http://schemas.microsoft.com/office/drawing/2014/main" id="{00000000-0008-0000-0000-000061000000}"/>
            </a:ext>
          </a:extLst>
        </xdr:cNvPr>
        <xdr:cNvPicPr preferRelativeResize="0">
          <a:picLocks noChangeArrowheads="1"/>
        </xdr:cNvPicPr>
      </xdr:nvPicPr>
      <xdr:blipFill>
        <a:blip xmlns:r="http://schemas.openxmlformats.org/officeDocument/2006/relationships" r:embed="rId71" cstate="print">
          <a:extLst>
            <a:ext uri="{28A0092B-C50C-407E-A947-70E740481C1C}">
              <a14:useLocalDpi xmlns:a14="http://schemas.microsoft.com/office/drawing/2010/main" val="0"/>
            </a:ext>
          </a:extLst>
        </a:blip>
        <a:srcRect/>
        <a:stretch>
          <a:fillRect/>
        </a:stretch>
      </xdr:blipFill>
      <xdr:spPr bwMode="auto">
        <a:xfrm>
          <a:off x="10160000" y="102086834"/>
          <a:ext cx="4143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1153583</xdr:colOff>
      <xdr:row>78</xdr:row>
      <xdr:rowOff>169333</xdr:rowOff>
    </xdr:from>
    <xdr:to>
      <xdr:col>3</xdr:col>
      <xdr:colOff>4249208</xdr:colOff>
      <xdr:row>78</xdr:row>
      <xdr:rowOff>474133</xdr:rowOff>
    </xdr:to>
    <xdr:pic>
      <xdr:nvPicPr>
        <xdr:cNvPr id="98" name="Рисунок 97" descr="base_1_297021_32839">
          <a:extLst>
            <a:ext uri="{FF2B5EF4-FFF2-40B4-BE49-F238E27FC236}">
              <a16:creationId xmlns:a16="http://schemas.microsoft.com/office/drawing/2014/main" id="{00000000-0008-0000-0000-000062000000}"/>
            </a:ext>
          </a:extLst>
        </xdr:cNvPr>
        <xdr:cNvPicPr preferRelativeResize="0">
          <a:picLocks noChangeArrowheads="1"/>
        </xdr:cNvPicPr>
      </xdr:nvPicPr>
      <xdr:blipFill>
        <a:blip xmlns:r="http://schemas.openxmlformats.org/officeDocument/2006/relationships" r:embed="rId72" cstate="print">
          <a:extLst>
            <a:ext uri="{28A0092B-C50C-407E-A947-70E740481C1C}">
              <a14:useLocalDpi xmlns:a14="http://schemas.microsoft.com/office/drawing/2010/main" val="0"/>
            </a:ext>
          </a:extLst>
        </a:blip>
        <a:srcRect/>
        <a:stretch>
          <a:fillRect/>
        </a:stretch>
      </xdr:blipFill>
      <xdr:spPr bwMode="auto">
        <a:xfrm>
          <a:off x="5439833" y="73829333"/>
          <a:ext cx="30956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5990166</xdr:colOff>
      <xdr:row>78</xdr:row>
      <xdr:rowOff>84667</xdr:rowOff>
    </xdr:from>
    <xdr:to>
      <xdr:col>3</xdr:col>
      <xdr:colOff>9762066</xdr:colOff>
      <xdr:row>78</xdr:row>
      <xdr:rowOff>675217</xdr:rowOff>
    </xdr:to>
    <xdr:pic>
      <xdr:nvPicPr>
        <xdr:cNvPr id="99" name="Рисунок 98" descr="base_1_297021_32840">
          <a:extLst>
            <a:ext uri="{FF2B5EF4-FFF2-40B4-BE49-F238E27FC236}">
              <a16:creationId xmlns:a16="http://schemas.microsoft.com/office/drawing/2014/main" id="{00000000-0008-0000-0000-000063000000}"/>
            </a:ext>
          </a:extLst>
        </xdr:cNvPr>
        <xdr:cNvPicPr preferRelativeResize="0">
          <a:picLocks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10276416" y="104013000"/>
          <a:ext cx="37719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1545167</xdr:colOff>
      <xdr:row>80</xdr:row>
      <xdr:rowOff>148167</xdr:rowOff>
    </xdr:from>
    <xdr:to>
      <xdr:col>3</xdr:col>
      <xdr:colOff>3678767</xdr:colOff>
      <xdr:row>80</xdr:row>
      <xdr:rowOff>452967</xdr:rowOff>
    </xdr:to>
    <xdr:pic>
      <xdr:nvPicPr>
        <xdr:cNvPr id="100" name="Рисунок 99" descr="base_1_297021_32841">
          <a:extLst>
            <a:ext uri="{FF2B5EF4-FFF2-40B4-BE49-F238E27FC236}">
              <a16:creationId xmlns:a16="http://schemas.microsoft.com/office/drawing/2014/main" id="{00000000-0008-0000-0000-000064000000}"/>
            </a:ext>
          </a:extLst>
        </xdr:cNvPr>
        <xdr:cNvPicPr preferRelativeResize="0">
          <a:picLocks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5831417" y="75342750"/>
          <a:ext cx="21336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6286500</xdr:colOff>
      <xdr:row>80</xdr:row>
      <xdr:rowOff>31750</xdr:rowOff>
    </xdr:from>
    <xdr:to>
      <xdr:col>3</xdr:col>
      <xdr:colOff>9105900</xdr:colOff>
      <xdr:row>80</xdr:row>
      <xdr:rowOff>622300</xdr:rowOff>
    </xdr:to>
    <xdr:pic>
      <xdr:nvPicPr>
        <xdr:cNvPr id="101" name="Рисунок 100" descr="base_1_297021_32842">
          <a:extLst>
            <a:ext uri="{FF2B5EF4-FFF2-40B4-BE49-F238E27FC236}">
              <a16:creationId xmlns:a16="http://schemas.microsoft.com/office/drawing/2014/main" id="{00000000-0008-0000-0000-000065000000}"/>
            </a:ext>
          </a:extLst>
        </xdr:cNvPr>
        <xdr:cNvPicPr preferRelativeResize="0">
          <a:picLocks noChangeArrowheads="1"/>
        </xdr:cNvPicPr>
      </xdr:nvPicPr>
      <xdr:blipFill>
        <a:blip xmlns:r="http://schemas.openxmlformats.org/officeDocument/2006/relationships" r:embed="rId75" cstate="print">
          <a:extLst>
            <a:ext uri="{28A0092B-C50C-407E-A947-70E740481C1C}">
              <a14:useLocalDpi xmlns:a14="http://schemas.microsoft.com/office/drawing/2010/main" val="0"/>
            </a:ext>
          </a:extLst>
        </a:blip>
        <a:srcRect/>
        <a:stretch>
          <a:fillRect/>
        </a:stretch>
      </xdr:blipFill>
      <xdr:spPr bwMode="auto">
        <a:xfrm>
          <a:off x="10572750" y="105494667"/>
          <a:ext cx="28194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1756833</xdr:colOff>
      <xdr:row>82</xdr:row>
      <xdr:rowOff>74084</xdr:rowOff>
    </xdr:from>
    <xdr:to>
      <xdr:col>3</xdr:col>
      <xdr:colOff>3471333</xdr:colOff>
      <xdr:row>82</xdr:row>
      <xdr:rowOff>321734</xdr:rowOff>
    </xdr:to>
    <xdr:pic>
      <xdr:nvPicPr>
        <xdr:cNvPr id="102" name="Рисунок 101" descr="base_1_297021_32843">
          <a:extLst>
            <a:ext uri="{FF2B5EF4-FFF2-40B4-BE49-F238E27FC236}">
              <a16:creationId xmlns:a16="http://schemas.microsoft.com/office/drawing/2014/main" id="{00000000-0008-0000-0000-000066000000}"/>
            </a:ext>
          </a:extLst>
        </xdr:cNvPr>
        <xdr:cNvPicPr preferRelativeResize="0">
          <a:picLocks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6043083" y="108934251"/>
          <a:ext cx="1714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1746249</xdr:colOff>
      <xdr:row>83</xdr:row>
      <xdr:rowOff>42333</xdr:rowOff>
    </xdr:from>
    <xdr:to>
      <xdr:col>3</xdr:col>
      <xdr:colOff>3375024</xdr:colOff>
      <xdr:row>83</xdr:row>
      <xdr:rowOff>289983</xdr:rowOff>
    </xdr:to>
    <xdr:pic>
      <xdr:nvPicPr>
        <xdr:cNvPr id="103" name="Рисунок 102" descr="base_1_297021_32844">
          <a:extLst>
            <a:ext uri="{FF2B5EF4-FFF2-40B4-BE49-F238E27FC236}">
              <a16:creationId xmlns:a16="http://schemas.microsoft.com/office/drawing/2014/main" id="{00000000-0008-0000-0000-000067000000}"/>
            </a:ext>
          </a:extLst>
        </xdr:cNvPr>
        <xdr:cNvPicPr preferRelativeResize="0">
          <a:picLocks noChangeArrowheads="1"/>
        </xdr:cNvPicPr>
      </xdr:nvPicPr>
      <xdr:blipFill>
        <a:blip xmlns:r="http://schemas.openxmlformats.org/officeDocument/2006/relationships" r:embed="rId77" cstate="print">
          <a:extLst>
            <a:ext uri="{28A0092B-C50C-407E-A947-70E740481C1C}">
              <a14:useLocalDpi xmlns:a14="http://schemas.microsoft.com/office/drawing/2010/main" val="0"/>
            </a:ext>
          </a:extLst>
        </a:blip>
        <a:srcRect/>
        <a:stretch>
          <a:fillRect/>
        </a:stretch>
      </xdr:blipFill>
      <xdr:spPr bwMode="auto">
        <a:xfrm>
          <a:off x="6032499" y="109675083"/>
          <a:ext cx="1628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1735667</xdr:colOff>
      <xdr:row>85</xdr:row>
      <xdr:rowOff>74082</xdr:rowOff>
    </xdr:from>
    <xdr:to>
      <xdr:col>3</xdr:col>
      <xdr:colOff>3297767</xdr:colOff>
      <xdr:row>85</xdr:row>
      <xdr:rowOff>321732</xdr:rowOff>
    </xdr:to>
    <xdr:pic>
      <xdr:nvPicPr>
        <xdr:cNvPr id="104" name="Рисунок 103" descr="base_1_297021_32845">
          <a:extLst>
            <a:ext uri="{FF2B5EF4-FFF2-40B4-BE49-F238E27FC236}">
              <a16:creationId xmlns:a16="http://schemas.microsoft.com/office/drawing/2014/main" id="{00000000-0008-0000-0000-000068000000}"/>
            </a:ext>
          </a:extLst>
        </xdr:cNvPr>
        <xdr:cNvPicPr preferRelativeResize="0">
          <a:picLocks noChangeArrowheads="1"/>
        </xdr:cNvPicPr>
      </xdr:nvPicPr>
      <xdr:blipFill>
        <a:blip xmlns:r="http://schemas.openxmlformats.org/officeDocument/2006/relationships" r:embed="rId78" cstate="print">
          <a:extLst>
            <a:ext uri="{28A0092B-C50C-407E-A947-70E740481C1C}">
              <a14:useLocalDpi xmlns:a14="http://schemas.microsoft.com/office/drawing/2010/main" val="0"/>
            </a:ext>
          </a:extLst>
        </a:blip>
        <a:srcRect/>
        <a:stretch>
          <a:fillRect/>
        </a:stretch>
      </xdr:blipFill>
      <xdr:spPr bwMode="auto">
        <a:xfrm>
          <a:off x="6021917" y="108722582"/>
          <a:ext cx="15621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1703917</xdr:colOff>
      <xdr:row>86</xdr:row>
      <xdr:rowOff>63499</xdr:rowOff>
    </xdr:from>
    <xdr:to>
      <xdr:col>3</xdr:col>
      <xdr:colOff>3342217</xdr:colOff>
      <xdr:row>86</xdr:row>
      <xdr:rowOff>501649</xdr:rowOff>
    </xdr:to>
    <xdr:pic>
      <xdr:nvPicPr>
        <xdr:cNvPr id="105" name="Рисунок 104" descr="base_1_297021_32846">
          <a:extLst>
            <a:ext uri="{FF2B5EF4-FFF2-40B4-BE49-F238E27FC236}">
              <a16:creationId xmlns:a16="http://schemas.microsoft.com/office/drawing/2014/main" id="{00000000-0008-0000-0000-000069000000}"/>
            </a:ext>
          </a:extLst>
        </xdr:cNvPr>
        <xdr:cNvPicPr preferRelativeResize="0">
          <a:picLocks noChangeArrowheads="1"/>
        </xdr:cNvPicPr>
      </xdr:nvPicPr>
      <xdr:blipFill>
        <a:blip xmlns:r="http://schemas.openxmlformats.org/officeDocument/2006/relationships" r:embed="rId79" cstate="print">
          <a:extLst>
            <a:ext uri="{28A0092B-C50C-407E-A947-70E740481C1C}">
              <a14:useLocalDpi xmlns:a14="http://schemas.microsoft.com/office/drawing/2010/main" val="0"/>
            </a:ext>
          </a:extLst>
        </a:blip>
        <a:srcRect/>
        <a:stretch>
          <a:fillRect/>
        </a:stretch>
      </xdr:blipFill>
      <xdr:spPr bwMode="auto">
        <a:xfrm>
          <a:off x="5990167" y="109526916"/>
          <a:ext cx="1638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1629833</xdr:colOff>
      <xdr:row>87</xdr:row>
      <xdr:rowOff>63500</xdr:rowOff>
    </xdr:from>
    <xdr:to>
      <xdr:col>3</xdr:col>
      <xdr:colOff>3258608</xdr:colOff>
      <xdr:row>87</xdr:row>
      <xdr:rowOff>501650</xdr:rowOff>
    </xdr:to>
    <xdr:pic>
      <xdr:nvPicPr>
        <xdr:cNvPr id="106" name="Рисунок 105" descr="base_1_297021_32847">
          <a:extLst>
            <a:ext uri="{FF2B5EF4-FFF2-40B4-BE49-F238E27FC236}">
              <a16:creationId xmlns:a16="http://schemas.microsoft.com/office/drawing/2014/main" id="{00000000-0008-0000-0000-00006A000000}"/>
            </a:ext>
          </a:extLst>
        </xdr:cNvPr>
        <xdr:cNvPicPr preferRelativeResize="0">
          <a:picLocks noChangeArrowheads="1"/>
        </xdr:cNvPicPr>
      </xdr:nvPicPr>
      <xdr:blipFill>
        <a:blip xmlns:r="http://schemas.openxmlformats.org/officeDocument/2006/relationships" r:embed="rId80" cstate="print">
          <a:extLst>
            <a:ext uri="{28A0092B-C50C-407E-A947-70E740481C1C}">
              <a14:useLocalDpi xmlns:a14="http://schemas.microsoft.com/office/drawing/2010/main" val="0"/>
            </a:ext>
          </a:extLst>
        </a:blip>
        <a:srcRect/>
        <a:stretch>
          <a:fillRect/>
        </a:stretch>
      </xdr:blipFill>
      <xdr:spPr bwMode="auto">
        <a:xfrm>
          <a:off x="5916083" y="110680500"/>
          <a:ext cx="16287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698500</xdr:colOff>
      <xdr:row>88</xdr:row>
      <xdr:rowOff>74083</xdr:rowOff>
    </xdr:from>
    <xdr:to>
      <xdr:col>3</xdr:col>
      <xdr:colOff>4879975</xdr:colOff>
      <xdr:row>88</xdr:row>
      <xdr:rowOff>664633</xdr:rowOff>
    </xdr:to>
    <xdr:pic>
      <xdr:nvPicPr>
        <xdr:cNvPr id="107" name="Рисунок 106" descr="base_1_297021_32848">
          <a:extLst>
            <a:ext uri="{FF2B5EF4-FFF2-40B4-BE49-F238E27FC236}">
              <a16:creationId xmlns:a16="http://schemas.microsoft.com/office/drawing/2014/main" id="{00000000-0008-0000-0000-00006B000000}"/>
            </a:ext>
          </a:extLst>
        </xdr:cNvPr>
        <xdr:cNvPicPr preferRelativeResize="0">
          <a:picLocks noChangeArrowheads="1"/>
        </xdr:cNvPicPr>
      </xdr:nvPicPr>
      <xdr:blipFill>
        <a:blip xmlns:r="http://schemas.openxmlformats.org/officeDocument/2006/relationships" r:embed="rId81" cstate="print">
          <a:extLst>
            <a:ext uri="{28A0092B-C50C-407E-A947-70E740481C1C}">
              <a14:useLocalDpi xmlns:a14="http://schemas.microsoft.com/office/drawing/2010/main" val="0"/>
            </a:ext>
          </a:extLst>
        </a:blip>
        <a:srcRect/>
        <a:stretch>
          <a:fillRect/>
        </a:stretch>
      </xdr:blipFill>
      <xdr:spPr bwMode="auto">
        <a:xfrm>
          <a:off x="4984750" y="111717666"/>
          <a:ext cx="41814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1576917</xdr:colOff>
      <xdr:row>90</xdr:row>
      <xdr:rowOff>84666</xdr:rowOff>
    </xdr:from>
    <xdr:to>
      <xdr:col>3</xdr:col>
      <xdr:colOff>3243792</xdr:colOff>
      <xdr:row>90</xdr:row>
      <xdr:rowOff>522816</xdr:rowOff>
    </xdr:to>
    <xdr:pic>
      <xdr:nvPicPr>
        <xdr:cNvPr id="108" name="Рисунок 107" descr="base_1_297021_32849">
          <a:extLst>
            <a:ext uri="{FF2B5EF4-FFF2-40B4-BE49-F238E27FC236}">
              <a16:creationId xmlns:a16="http://schemas.microsoft.com/office/drawing/2014/main" id="{00000000-0008-0000-0000-00006C000000}"/>
            </a:ext>
          </a:extLst>
        </xdr:cNvPr>
        <xdr:cNvPicPr preferRelativeResize="0">
          <a:picLocks noChangeArrowheads="1"/>
        </xdr:cNvPicPr>
      </xdr:nvPicPr>
      <xdr:blipFill>
        <a:blip xmlns:r="http://schemas.openxmlformats.org/officeDocument/2006/relationships" r:embed="rId82" cstate="print">
          <a:extLst>
            <a:ext uri="{28A0092B-C50C-407E-A947-70E740481C1C}">
              <a14:useLocalDpi xmlns:a14="http://schemas.microsoft.com/office/drawing/2010/main" val="0"/>
            </a:ext>
          </a:extLst>
        </a:blip>
        <a:srcRect/>
        <a:stretch>
          <a:fillRect/>
        </a:stretch>
      </xdr:blipFill>
      <xdr:spPr bwMode="auto">
        <a:xfrm>
          <a:off x="5863167" y="83047416"/>
          <a:ext cx="16668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3704166</xdr:colOff>
      <xdr:row>90</xdr:row>
      <xdr:rowOff>63501</xdr:rowOff>
    </xdr:from>
    <xdr:to>
      <xdr:col>3</xdr:col>
      <xdr:colOff>7904691</xdr:colOff>
      <xdr:row>90</xdr:row>
      <xdr:rowOff>539751</xdr:rowOff>
    </xdr:to>
    <xdr:pic>
      <xdr:nvPicPr>
        <xdr:cNvPr id="109" name="Рисунок 108" descr="base_1_297021_32850">
          <a:extLst>
            <a:ext uri="{FF2B5EF4-FFF2-40B4-BE49-F238E27FC236}">
              <a16:creationId xmlns:a16="http://schemas.microsoft.com/office/drawing/2014/main" id="{00000000-0008-0000-0000-00006D000000}"/>
            </a:ext>
          </a:extLst>
        </xdr:cNvPr>
        <xdr:cNvPicPr preferRelativeResize="0">
          <a:picLocks noChangeArrowheads="1"/>
        </xdr:cNvPicPr>
      </xdr:nvPicPr>
      <xdr:blipFill>
        <a:blip xmlns:r="http://schemas.openxmlformats.org/officeDocument/2006/relationships" r:embed="rId83" cstate="print">
          <a:extLst>
            <a:ext uri="{28A0092B-C50C-407E-A947-70E740481C1C}">
              <a14:useLocalDpi xmlns:a14="http://schemas.microsoft.com/office/drawing/2010/main" val="0"/>
            </a:ext>
          </a:extLst>
        </a:blip>
        <a:srcRect/>
        <a:stretch>
          <a:fillRect/>
        </a:stretch>
      </xdr:blipFill>
      <xdr:spPr bwMode="auto">
        <a:xfrm>
          <a:off x="7990416" y="114024834"/>
          <a:ext cx="42005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1756833</xdr:colOff>
      <xdr:row>92</xdr:row>
      <xdr:rowOff>74084</xdr:rowOff>
    </xdr:from>
    <xdr:to>
      <xdr:col>3</xdr:col>
      <xdr:colOff>3490383</xdr:colOff>
      <xdr:row>92</xdr:row>
      <xdr:rowOff>512234</xdr:rowOff>
    </xdr:to>
    <xdr:pic>
      <xdr:nvPicPr>
        <xdr:cNvPr id="111" name="Рисунок 110" descr="base_1_297021_32851">
          <a:extLst>
            <a:ext uri="{FF2B5EF4-FFF2-40B4-BE49-F238E27FC236}">
              <a16:creationId xmlns:a16="http://schemas.microsoft.com/office/drawing/2014/main" id="{00000000-0008-0000-0000-00006F000000}"/>
            </a:ext>
          </a:extLst>
        </xdr:cNvPr>
        <xdr:cNvPicPr preferRelativeResize="0">
          <a:picLocks noChangeArrowheads="1"/>
        </xdr:cNvPicPr>
      </xdr:nvPicPr>
      <xdr:blipFill>
        <a:blip xmlns:r="http://schemas.openxmlformats.org/officeDocument/2006/relationships" r:embed="rId84" cstate="print">
          <a:extLst>
            <a:ext uri="{28A0092B-C50C-407E-A947-70E740481C1C}">
              <a14:useLocalDpi xmlns:a14="http://schemas.microsoft.com/office/drawing/2010/main" val="0"/>
            </a:ext>
          </a:extLst>
        </a:blip>
        <a:srcRect/>
        <a:stretch>
          <a:fillRect/>
        </a:stretch>
      </xdr:blipFill>
      <xdr:spPr bwMode="auto">
        <a:xfrm>
          <a:off x="6043083" y="84359751"/>
          <a:ext cx="1733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1661584</xdr:colOff>
      <xdr:row>93</xdr:row>
      <xdr:rowOff>84667</xdr:rowOff>
    </xdr:from>
    <xdr:to>
      <xdr:col>3</xdr:col>
      <xdr:colOff>3499909</xdr:colOff>
      <xdr:row>93</xdr:row>
      <xdr:rowOff>522817</xdr:rowOff>
    </xdr:to>
    <xdr:pic>
      <xdr:nvPicPr>
        <xdr:cNvPr id="112" name="Рисунок 111" descr="base_1_297021_32852">
          <a:extLst>
            <a:ext uri="{FF2B5EF4-FFF2-40B4-BE49-F238E27FC236}">
              <a16:creationId xmlns:a16="http://schemas.microsoft.com/office/drawing/2014/main" id="{00000000-0008-0000-0000-000070000000}"/>
            </a:ext>
          </a:extLst>
        </xdr:cNvPr>
        <xdr:cNvPicPr preferRelativeResize="0">
          <a:picLocks noChangeArrowheads="1"/>
        </xdr:cNvPicPr>
      </xdr:nvPicPr>
      <xdr:blipFill>
        <a:blip xmlns:r="http://schemas.openxmlformats.org/officeDocument/2006/relationships" r:embed="rId85" cstate="print">
          <a:extLst>
            <a:ext uri="{28A0092B-C50C-407E-A947-70E740481C1C}">
              <a14:useLocalDpi xmlns:a14="http://schemas.microsoft.com/office/drawing/2010/main" val="0"/>
            </a:ext>
          </a:extLst>
        </a:blip>
        <a:srcRect/>
        <a:stretch>
          <a:fillRect/>
        </a:stretch>
      </xdr:blipFill>
      <xdr:spPr bwMode="auto">
        <a:xfrm>
          <a:off x="5947834" y="118205250"/>
          <a:ext cx="18383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1206501</xdr:colOff>
      <xdr:row>94</xdr:row>
      <xdr:rowOff>52917</xdr:rowOff>
    </xdr:from>
    <xdr:to>
      <xdr:col>3</xdr:col>
      <xdr:colOff>4473576</xdr:colOff>
      <xdr:row>94</xdr:row>
      <xdr:rowOff>491067</xdr:rowOff>
    </xdr:to>
    <xdr:pic>
      <xdr:nvPicPr>
        <xdr:cNvPr id="113" name="Рисунок 112" descr="base_1_297021_32853">
          <a:extLst>
            <a:ext uri="{FF2B5EF4-FFF2-40B4-BE49-F238E27FC236}">
              <a16:creationId xmlns:a16="http://schemas.microsoft.com/office/drawing/2014/main" id="{00000000-0008-0000-0000-000071000000}"/>
            </a:ext>
          </a:extLst>
        </xdr:cNvPr>
        <xdr:cNvPicPr preferRelativeResize="0">
          <a:picLocks noChangeArrowheads="1"/>
        </xdr:cNvPicPr>
      </xdr:nvPicPr>
      <xdr:blipFill>
        <a:blip xmlns:r="http://schemas.openxmlformats.org/officeDocument/2006/relationships" r:embed="rId86" cstate="print">
          <a:extLst>
            <a:ext uri="{28A0092B-C50C-407E-A947-70E740481C1C}">
              <a14:useLocalDpi xmlns:a14="http://schemas.microsoft.com/office/drawing/2010/main" val="0"/>
            </a:ext>
          </a:extLst>
        </a:blip>
        <a:srcRect/>
        <a:stretch>
          <a:fillRect/>
        </a:stretch>
      </xdr:blipFill>
      <xdr:spPr bwMode="auto">
        <a:xfrm>
          <a:off x="5492751" y="119126000"/>
          <a:ext cx="3267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1926167</xdr:colOff>
      <xdr:row>95</xdr:row>
      <xdr:rowOff>31750</xdr:rowOff>
    </xdr:from>
    <xdr:to>
      <xdr:col>3</xdr:col>
      <xdr:colOff>3593042</xdr:colOff>
      <xdr:row>95</xdr:row>
      <xdr:rowOff>469900</xdr:rowOff>
    </xdr:to>
    <xdr:pic>
      <xdr:nvPicPr>
        <xdr:cNvPr id="114" name="Рисунок 113" descr="base_1_297021_32854">
          <a:extLst>
            <a:ext uri="{FF2B5EF4-FFF2-40B4-BE49-F238E27FC236}">
              <a16:creationId xmlns:a16="http://schemas.microsoft.com/office/drawing/2014/main" id="{00000000-0008-0000-0000-000072000000}"/>
            </a:ext>
          </a:extLst>
        </xdr:cNvPr>
        <xdr:cNvPicPr preferRelativeResize="0">
          <a:picLocks noChangeArrowheads="1"/>
        </xdr:cNvPicPr>
      </xdr:nvPicPr>
      <xdr:blipFill>
        <a:blip xmlns:r="http://schemas.openxmlformats.org/officeDocument/2006/relationships" r:embed="rId87" cstate="print">
          <a:extLst>
            <a:ext uri="{28A0092B-C50C-407E-A947-70E740481C1C}">
              <a14:useLocalDpi xmlns:a14="http://schemas.microsoft.com/office/drawing/2010/main" val="0"/>
            </a:ext>
          </a:extLst>
        </a:blip>
        <a:srcRect/>
        <a:stretch>
          <a:fillRect/>
        </a:stretch>
      </xdr:blipFill>
      <xdr:spPr bwMode="auto">
        <a:xfrm>
          <a:off x="6212417" y="120247833"/>
          <a:ext cx="16668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1682750</xdr:colOff>
      <xdr:row>96</xdr:row>
      <xdr:rowOff>74084</xdr:rowOff>
    </xdr:from>
    <xdr:to>
      <xdr:col>3</xdr:col>
      <xdr:colOff>3987800</xdr:colOff>
      <xdr:row>96</xdr:row>
      <xdr:rowOff>531284</xdr:rowOff>
    </xdr:to>
    <xdr:pic>
      <xdr:nvPicPr>
        <xdr:cNvPr id="115" name="Рисунок 114" descr="base_1_297021_32855">
          <a:extLst>
            <a:ext uri="{FF2B5EF4-FFF2-40B4-BE49-F238E27FC236}">
              <a16:creationId xmlns:a16="http://schemas.microsoft.com/office/drawing/2014/main" id="{00000000-0008-0000-0000-000073000000}"/>
            </a:ext>
          </a:extLst>
        </xdr:cNvPr>
        <xdr:cNvPicPr preferRelativeResize="0">
          <a:picLocks noChangeArrowheads="1"/>
        </xdr:cNvPicPr>
      </xdr:nvPicPr>
      <xdr:blipFill>
        <a:blip xmlns:r="http://schemas.openxmlformats.org/officeDocument/2006/relationships" r:embed="rId88" cstate="print">
          <a:extLst>
            <a:ext uri="{28A0092B-C50C-407E-A947-70E740481C1C}">
              <a14:useLocalDpi xmlns:a14="http://schemas.microsoft.com/office/drawing/2010/main" val="0"/>
            </a:ext>
          </a:extLst>
        </a:blip>
        <a:srcRect/>
        <a:stretch>
          <a:fillRect/>
        </a:stretch>
      </xdr:blipFill>
      <xdr:spPr bwMode="auto">
        <a:xfrm>
          <a:off x="5969000" y="121274417"/>
          <a:ext cx="23050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1735667</xdr:colOff>
      <xdr:row>97</xdr:row>
      <xdr:rowOff>74083</xdr:rowOff>
    </xdr:from>
    <xdr:to>
      <xdr:col>3</xdr:col>
      <xdr:colOff>3402542</xdr:colOff>
      <xdr:row>97</xdr:row>
      <xdr:rowOff>512233</xdr:rowOff>
    </xdr:to>
    <xdr:pic>
      <xdr:nvPicPr>
        <xdr:cNvPr id="116" name="Рисунок 115" descr="base_1_297021_32856">
          <a:extLst>
            <a:ext uri="{FF2B5EF4-FFF2-40B4-BE49-F238E27FC236}">
              <a16:creationId xmlns:a16="http://schemas.microsoft.com/office/drawing/2014/main" id="{00000000-0008-0000-0000-000074000000}"/>
            </a:ext>
          </a:extLst>
        </xdr:cNvPr>
        <xdr:cNvPicPr preferRelativeResize="0">
          <a:picLocks noChangeArrowheads="1"/>
        </xdr:cNvPicPr>
      </xdr:nvPicPr>
      <xdr:blipFill>
        <a:blip xmlns:r="http://schemas.openxmlformats.org/officeDocument/2006/relationships" r:embed="rId89" cstate="print">
          <a:extLst>
            <a:ext uri="{28A0092B-C50C-407E-A947-70E740481C1C}">
              <a14:useLocalDpi xmlns:a14="http://schemas.microsoft.com/office/drawing/2010/main" val="0"/>
            </a:ext>
          </a:extLst>
        </a:blip>
        <a:srcRect/>
        <a:stretch>
          <a:fillRect/>
        </a:stretch>
      </xdr:blipFill>
      <xdr:spPr bwMode="auto">
        <a:xfrm>
          <a:off x="6021917" y="122417416"/>
          <a:ext cx="16668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1270000</xdr:colOff>
      <xdr:row>98</xdr:row>
      <xdr:rowOff>63500</xdr:rowOff>
    </xdr:from>
    <xdr:to>
      <xdr:col>3</xdr:col>
      <xdr:colOff>4498975</xdr:colOff>
      <xdr:row>98</xdr:row>
      <xdr:rowOff>625475</xdr:rowOff>
    </xdr:to>
    <xdr:pic>
      <xdr:nvPicPr>
        <xdr:cNvPr id="117" name="Рисунок 116" descr="base_1_297021_32857">
          <a:extLst>
            <a:ext uri="{FF2B5EF4-FFF2-40B4-BE49-F238E27FC236}">
              <a16:creationId xmlns:a16="http://schemas.microsoft.com/office/drawing/2014/main" id="{00000000-0008-0000-0000-000075000000}"/>
            </a:ext>
          </a:extLst>
        </xdr:cNvPr>
        <xdr:cNvPicPr preferRelativeResize="0">
          <a:picLocks noChangeArrowheads="1"/>
        </xdr:cNvPicPr>
      </xdr:nvPicPr>
      <xdr:blipFill>
        <a:blip xmlns:r="http://schemas.openxmlformats.org/officeDocument/2006/relationships" r:embed="rId90" cstate="print">
          <a:extLst>
            <a:ext uri="{28A0092B-C50C-407E-A947-70E740481C1C}">
              <a14:useLocalDpi xmlns:a14="http://schemas.microsoft.com/office/drawing/2010/main" val="0"/>
            </a:ext>
          </a:extLst>
        </a:blip>
        <a:srcRect/>
        <a:stretch>
          <a:fillRect/>
        </a:stretch>
      </xdr:blipFill>
      <xdr:spPr bwMode="auto">
        <a:xfrm>
          <a:off x="5556250" y="123560417"/>
          <a:ext cx="32289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1894417</xdr:colOff>
      <xdr:row>99</xdr:row>
      <xdr:rowOff>169334</xdr:rowOff>
    </xdr:from>
    <xdr:to>
      <xdr:col>3</xdr:col>
      <xdr:colOff>3189817</xdr:colOff>
      <xdr:row>99</xdr:row>
      <xdr:rowOff>416984</xdr:rowOff>
    </xdr:to>
    <xdr:pic>
      <xdr:nvPicPr>
        <xdr:cNvPr id="118" name="Рисунок 117" descr="base_1_297021_32858">
          <a:extLst>
            <a:ext uri="{FF2B5EF4-FFF2-40B4-BE49-F238E27FC236}">
              <a16:creationId xmlns:a16="http://schemas.microsoft.com/office/drawing/2014/main" id="{00000000-0008-0000-0000-000076000000}"/>
            </a:ext>
          </a:extLst>
        </xdr:cNvPr>
        <xdr:cNvPicPr preferRelativeResize="0">
          <a:picLocks noChangeArrowheads="1"/>
        </xdr:cNvPicPr>
      </xdr:nvPicPr>
      <xdr:blipFill>
        <a:blip xmlns:r="http://schemas.openxmlformats.org/officeDocument/2006/relationships" r:embed="rId91" cstate="print">
          <a:extLst>
            <a:ext uri="{28A0092B-C50C-407E-A947-70E740481C1C}">
              <a14:useLocalDpi xmlns:a14="http://schemas.microsoft.com/office/drawing/2010/main" val="0"/>
            </a:ext>
          </a:extLst>
        </a:blip>
        <a:srcRect/>
        <a:stretch>
          <a:fillRect/>
        </a:stretch>
      </xdr:blipFill>
      <xdr:spPr bwMode="auto">
        <a:xfrm>
          <a:off x="6180667" y="90265251"/>
          <a:ext cx="1295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3778250</xdr:colOff>
      <xdr:row>99</xdr:row>
      <xdr:rowOff>95250</xdr:rowOff>
    </xdr:from>
    <xdr:to>
      <xdr:col>3</xdr:col>
      <xdr:colOff>5778500</xdr:colOff>
      <xdr:row>99</xdr:row>
      <xdr:rowOff>552450</xdr:rowOff>
    </xdr:to>
    <xdr:pic>
      <xdr:nvPicPr>
        <xdr:cNvPr id="119" name="Рисунок 118" descr="base_1_297021_32859">
          <a:extLst>
            <a:ext uri="{FF2B5EF4-FFF2-40B4-BE49-F238E27FC236}">
              <a16:creationId xmlns:a16="http://schemas.microsoft.com/office/drawing/2014/main" id="{00000000-0008-0000-0000-000077000000}"/>
            </a:ext>
          </a:extLst>
        </xdr:cNvPr>
        <xdr:cNvPicPr preferRelativeResize="0">
          <a:picLocks noChangeArrowheads="1"/>
        </xdr:cNvPicPr>
      </xdr:nvPicPr>
      <xdr:blipFill>
        <a:blip xmlns:r="http://schemas.openxmlformats.org/officeDocument/2006/relationships" r:embed="rId92" cstate="print">
          <a:extLst>
            <a:ext uri="{28A0092B-C50C-407E-A947-70E740481C1C}">
              <a14:useLocalDpi xmlns:a14="http://schemas.microsoft.com/office/drawing/2010/main" val="0"/>
            </a:ext>
          </a:extLst>
        </a:blip>
        <a:srcRect/>
        <a:stretch>
          <a:fillRect/>
        </a:stretch>
      </xdr:blipFill>
      <xdr:spPr bwMode="auto">
        <a:xfrm>
          <a:off x="8064500" y="124745750"/>
          <a:ext cx="20002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1703917</xdr:colOff>
      <xdr:row>102</xdr:row>
      <xdr:rowOff>148167</xdr:rowOff>
    </xdr:from>
    <xdr:to>
      <xdr:col>3</xdr:col>
      <xdr:colOff>3723217</xdr:colOff>
      <xdr:row>102</xdr:row>
      <xdr:rowOff>395817</xdr:rowOff>
    </xdr:to>
    <xdr:pic>
      <xdr:nvPicPr>
        <xdr:cNvPr id="120" name="Рисунок 119" descr="base_1_297021_32860">
          <a:extLst>
            <a:ext uri="{FF2B5EF4-FFF2-40B4-BE49-F238E27FC236}">
              <a16:creationId xmlns:a16="http://schemas.microsoft.com/office/drawing/2014/main" id="{00000000-0008-0000-0000-000078000000}"/>
            </a:ext>
          </a:extLst>
        </xdr:cNvPr>
        <xdr:cNvPicPr preferRelativeResize="0">
          <a:picLocks noChangeArrowheads="1"/>
        </xdr:cNvPicPr>
      </xdr:nvPicPr>
      <xdr:blipFill>
        <a:blip xmlns:r="http://schemas.openxmlformats.org/officeDocument/2006/relationships" r:embed="rId93" cstate="print">
          <a:extLst>
            <a:ext uri="{28A0092B-C50C-407E-A947-70E740481C1C}">
              <a14:useLocalDpi xmlns:a14="http://schemas.microsoft.com/office/drawing/2010/main" val="0"/>
            </a:ext>
          </a:extLst>
        </a:blip>
        <a:srcRect/>
        <a:stretch>
          <a:fillRect/>
        </a:stretch>
      </xdr:blipFill>
      <xdr:spPr bwMode="auto">
        <a:xfrm>
          <a:off x="6212417" y="156374042"/>
          <a:ext cx="20193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4212167</xdr:colOff>
      <xdr:row>102</xdr:row>
      <xdr:rowOff>52916</xdr:rowOff>
    </xdr:from>
    <xdr:to>
      <xdr:col>3</xdr:col>
      <xdr:colOff>6945842</xdr:colOff>
      <xdr:row>102</xdr:row>
      <xdr:rowOff>510116</xdr:rowOff>
    </xdr:to>
    <xdr:pic>
      <xdr:nvPicPr>
        <xdr:cNvPr id="121" name="Рисунок 120" descr="base_1_297021_32861">
          <a:extLst>
            <a:ext uri="{FF2B5EF4-FFF2-40B4-BE49-F238E27FC236}">
              <a16:creationId xmlns:a16="http://schemas.microsoft.com/office/drawing/2014/main" id="{00000000-0008-0000-0000-000079000000}"/>
            </a:ext>
          </a:extLst>
        </xdr:cNvPr>
        <xdr:cNvPicPr preferRelativeResize="0">
          <a:picLocks noChangeArrowheads="1"/>
        </xdr:cNvPicPr>
      </xdr:nvPicPr>
      <xdr:blipFill>
        <a:blip xmlns:r="http://schemas.openxmlformats.org/officeDocument/2006/relationships" r:embed="rId94" cstate="print">
          <a:extLst>
            <a:ext uri="{28A0092B-C50C-407E-A947-70E740481C1C}">
              <a14:useLocalDpi xmlns:a14="http://schemas.microsoft.com/office/drawing/2010/main" val="0"/>
            </a:ext>
          </a:extLst>
        </a:blip>
        <a:srcRect/>
        <a:stretch>
          <a:fillRect/>
        </a:stretch>
      </xdr:blipFill>
      <xdr:spPr bwMode="auto">
        <a:xfrm>
          <a:off x="8498417" y="126259166"/>
          <a:ext cx="2733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1905000</xdr:colOff>
      <xdr:row>104</xdr:row>
      <xdr:rowOff>74083</xdr:rowOff>
    </xdr:from>
    <xdr:to>
      <xdr:col>3</xdr:col>
      <xdr:colOff>3133725</xdr:colOff>
      <xdr:row>104</xdr:row>
      <xdr:rowOff>321733</xdr:rowOff>
    </xdr:to>
    <xdr:pic>
      <xdr:nvPicPr>
        <xdr:cNvPr id="122" name="Рисунок 121" descr="base_1_297021_32862">
          <a:extLst>
            <a:ext uri="{FF2B5EF4-FFF2-40B4-BE49-F238E27FC236}">
              <a16:creationId xmlns:a16="http://schemas.microsoft.com/office/drawing/2014/main" id="{00000000-0008-0000-0000-00007A000000}"/>
            </a:ext>
          </a:extLst>
        </xdr:cNvPr>
        <xdr:cNvPicPr preferRelativeResize="0">
          <a:picLocks noChangeArrowheads="1"/>
        </xdr:cNvPicPr>
      </xdr:nvPicPr>
      <xdr:blipFill>
        <a:blip xmlns:r="http://schemas.openxmlformats.org/officeDocument/2006/relationships" r:embed="rId95" cstate="print">
          <a:extLst>
            <a:ext uri="{28A0092B-C50C-407E-A947-70E740481C1C}">
              <a14:useLocalDpi xmlns:a14="http://schemas.microsoft.com/office/drawing/2010/main" val="0"/>
            </a:ext>
          </a:extLst>
        </a:blip>
        <a:srcRect/>
        <a:stretch>
          <a:fillRect/>
        </a:stretch>
      </xdr:blipFill>
      <xdr:spPr bwMode="auto">
        <a:xfrm>
          <a:off x="6191250" y="128195916"/>
          <a:ext cx="1228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1820333</xdr:colOff>
      <xdr:row>105</xdr:row>
      <xdr:rowOff>84667</xdr:rowOff>
    </xdr:from>
    <xdr:to>
      <xdr:col>3</xdr:col>
      <xdr:colOff>3106208</xdr:colOff>
      <xdr:row>105</xdr:row>
      <xdr:rowOff>332317</xdr:rowOff>
    </xdr:to>
    <xdr:pic>
      <xdr:nvPicPr>
        <xdr:cNvPr id="123" name="Рисунок 122" descr="base_1_297021_32863">
          <a:extLst>
            <a:ext uri="{FF2B5EF4-FFF2-40B4-BE49-F238E27FC236}">
              <a16:creationId xmlns:a16="http://schemas.microsoft.com/office/drawing/2014/main" id="{00000000-0008-0000-0000-00007B000000}"/>
            </a:ext>
          </a:extLst>
        </xdr:cNvPr>
        <xdr:cNvPicPr preferRelativeResize="0">
          <a:picLocks noChangeArrowheads="1"/>
        </xdr:cNvPicPr>
      </xdr:nvPicPr>
      <xdr:blipFill>
        <a:blip xmlns:r="http://schemas.openxmlformats.org/officeDocument/2006/relationships" r:embed="rId96" cstate="print">
          <a:extLst>
            <a:ext uri="{28A0092B-C50C-407E-A947-70E740481C1C}">
              <a14:useLocalDpi xmlns:a14="http://schemas.microsoft.com/office/drawing/2010/main" val="0"/>
            </a:ext>
          </a:extLst>
        </a:blip>
        <a:srcRect/>
        <a:stretch>
          <a:fillRect/>
        </a:stretch>
      </xdr:blipFill>
      <xdr:spPr bwMode="auto">
        <a:xfrm>
          <a:off x="6106583" y="128926167"/>
          <a:ext cx="12858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1788583</xdr:colOff>
      <xdr:row>106</xdr:row>
      <xdr:rowOff>74083</xdr:rowOff>
    </xdr:from>
    <xdr:to>
      <xdr:col>3</xdr:col>
      <xdr:colOff>3150658</xdr:colOff>
      <xdr:row>106</xdr:row>
      <xdr:rowOff>321733</xdr:rowOff>
    </xdr:to>
    <xdr:pic>
      <xdr:nvPicPr>
        <xdr:cNvPr id="126" name="Рисунок 125" descr="base_1_297021_32864">
          <a:extLst>
            <a:ext uri="{FF2B5EF4-FFF2-40B4-BE49-F238E27FC236}">
              <a16:creationId xmlns:a16="http://schemas.microsoft.com/office/drawing/2014/main" id="{00000000-0008-0000-0000-00007E000000}"/>
            </a:ext>
          </a:extLst>
        </xdr:cNvPr>
        <xdr:cNvPicPr preferRelativeResize="0">
          <a:picLocks noChangeArrowheads="1"/>
        </xdr:cNvPicPr>
      </xdr:nvPicPr>
      <xdr:blipFill>
        <a:blip xmlns:r="http://schemas.openxmlformats.org/officeDocument/2006/relationships" r:embed="rId97" cstate="print">
          <a:extLst>
            <a:ext uri="{28A0092B-C50C-407E-A947-70E740481C1C}">
              <a14:useLocalDpi xmlns:a14="http://schemas.microsoft.com/office/drawing/2010/main" val="0"/>
            </a:ext>
          </a:extLst>
        </a:blip>
        <a:srcRect/>
        <a:stretch>
          <a:fillRect/>
        </a:stretch>
      </xdr:blipFill>
      <xdr:spPr bwMode="auto">
        <a:xfrm>
          <a:off x="6074833" y="129529416"/>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1809751</xdr:colOff>
      <xdr:row>107</xdr:row>
      <xdr:rowOff>84667</xdr:rowOff>
    </xdr:from>
    <xdr:to>
      <xdr:col>3</xdr:col>
      <xdr:colOff>3171826</xdr:colOff>
      <xdr:row>107</xdr:row>
      <xdr:rowOff>332317</xdr:rowOff>
    </xdr:to>
    <xdr:pic>
      <xdr:nvPicPr>
        <xdr:cNvPr id="127" name="Рисунок 126" descr="base_1_297021_32865">
          <a:extLst>
            <a:ext uri="{FF2B5EF4-FFF2-40B4-BE49-F238E27FC236}">
              <a16:creationId xmlns:a16="http://schemas.microsoft.com/office/drawing/2014/main" id="{00000000-0008-0000-0000-00007F000000}"/>
            </a:ext>
          </a:extLst>
        </xdr:cNvPr>
        <xdr:cNvPicPr preferRelativeResize="0">
          <a:picLocks noChangeArrowheads="1"/>
        </xdr:cNvPicPr>
      </xdr:nvPicPr>
      <xdr:blipFill>
        <a:blip xmlns:r="http://schemas.openxmlformats.org/officeDocument/2006/relationships" r:embed="rId98" cstate="print">
          <a:extLst>
            <a:ext uri="{28A0092B-C50C-407E-A947-70E740481C1C}">
              <a14:useLocalDpi xmlns:a14="http://schemas.microsoft.com/office/drawing/2010/main" val="0"/>
            </a:ext>
          </a:extLst>
        </a:blip>
        <a:srcRect/>
        <a:stretch>
          <a:fillRect/>
        </a:stretch>
      </xdr:blipFill>
      <xdr:spPr bwMode="auto">
        <a:xfrm>
          <a:off x="6096001" y="130153834"/>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1830916</xdr:colOff>
      <xdr:row>108</xdr:row>
      <xdr:rowOff>52917</xdr:rowOff>
    </xdr:from>
    <xdr:to>
      <xdr:col>3</xdr:col>
      <xdr:colOff>3192991</xdr:colOff>
      <xdr:row>108</xdr:row>
      <xdr:rowOff>300567</xdr:rowOff>
    </xdr:to>
    <xdr:pic>
      <xdr:nvPicPr>
        <xdr:cNvPr id="128" name="Рисунок 127" descr="base_1_297021_32866">
          <a:extLst>
            <a:ext uri="{FF2B5EF4-FFF2-40B4-BE49-F238E27FC236}">
              <a16:creationId xmlns:a16="http://schemas.microsoft.com/office/drawing/2014/main" id="{00000000-0008-0000-0000-000080000000}"/>
            </a:ext>
          </a:extLst>
        </xdr:cNvPr>
        <xdr:cNvPicPr preferRelativeResize="0">
          <a:picLocks noChangeArrowheads="1"/>
        </xdr:cNvPicPr>
      </xdr:nvPicPr>
      <xdr:blipFill>
        <a:blip xmlns:r="http://schemas.openxmlformats.org/officeDocument/2006/relationships" r:embed="rId99" cstate="print">
          <a:extLst>
            <a:ext uri="{28A0092B-C50C-407E-A947-70E740481C1C}">
              <a14:useLocalDpi xmlns:a14="http://schemas.microsoft.com/office/drawing/2010/main" val="0"/>
            </a:ext>
          </a:extLst>
        </a:blip>
        <a:srcRect/>
        <a:stretch>
          <a:fillRect/>
        </a:stretch>
      </xdr:blipFill>
      <xdr:spPr bwMode="auto">
        <a:xfrm>
          <a:off x="6117166" y="130735917"/>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1830917</xdr:colOff>
      <xdr:row>109</xdr:row>
      <xdr:rowOff>63500</xdr:rowOff>
    </xdr:from>
    <xdr:to>
      <xdr:col>3</xdr:col>
      <xdr:colOff>3192992</xdr:colOff>
      <xdr:row>109</xdr:row>
      <xdr:rowOff>311150</xdr:rowOff>
    </xdr:to>
    <xdr:pic>
      <xdr:nvPicPr>
        <xdr:cNvPr id="129" name="Рисунок 128" descr="base_1_297021_32867">
          <a:extLst>
            <a:ext uri="{FF2B5EF4-FFF2-40B4-BE49-F238E27FC236}">
              <a16:creationId xmlns:a16="http://schemas.microsoft.com/office/drawing/2014/main" id="{00000000-0008-0000-0000-000081000000}"/>
            </a:ext>
          </a:extLst>
        </xdr:cNvPr>
        <xdr:cNvPicPr preferRelativeResize="0">
          <a:picLocks noChangeArrowheads="1"/>
        </xdr:cNvPicPr>
      </xdr:nvPicPr>
      <xdr:blipFill>
        <a:blip xmlns:r="http://schemas.openxmlformats.org/officeDocument/2006/relationships" r:embed="rId100" cstate="print">
          <a:extLst>
            <a:ext uri="{28A0092B-C50C-407E-A947-70E740481C1C}">
              <a14:useLocalDpi xmlns:a14="http://schemas.microsoft.com/office/drawing/2010/main" val="0"/>
            </a:ext>
          </a:extLst>
        </a:blip>
        <a:srcRect/>
        <a:stretch>
          <a:fillRect/>
        </a:stretch>
      </xdr:blipFill>
      <xdr:spPr bwMode="auto">
        <a:xfrm>
          <a:off x="6117167" y="131360333"/>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1830916</xdr:colOff>
      <xdr:row>110</xdr:row>
      <xdr:rowOff>74084</xdr:rowOff>
    </xdr:from>
    <xdr:to>
      <xdr:col>3</xdr:col>
      <xdr:colOff>3192991</xdr:colOff>
      <xdr:row>110</xdr:row>
      <xdr:rowOff>321734</xdr:rowOff>
    </xdr:to>
    <xdr:pic>
      <xdr:nvPicPr>
        <xdr:cNvPr id="130" name="Рисунок 129" descr="base_1_297021_32868">
          <a:extLst>
            <a:ext uri="{FF2B5EF4-FFF2-40B4-BE49-F238E27FC236}">
              <a16:creationId xmlns:a16="http://schemas.microsoft.com/office/drawing/2014/main" id="{00000000-0008-0000-0000-000082000000}"/>
            </a:ext>
          </a:extLst>
        </xdr:cNvPr>
        <xdr:cNvPicPr preferRelativeResize="0">
          <a:picLocks noChangeArrowheads="1"/>
        </xdr:cNvPicPr>
      </xdr:nvPicPr>
      <xdr:blipFill>
        <a:blip xmlns:r="http://schemas.openxmlformats.org/officeDocument/2006/relationships" r:embed="rId101" cstate="print">
          <a:extLst>
            <a:ext uri="{28A0092B-C50C-407E-A947-70E740481C1C}">
              <a14:useLocalDpi xmlns:a14="http://schemas.microsoft.com/office/drawing/2010/main" val="0"/>
            </a:ext>
          </a:extLst>
        </a:blip>
        <a:srcRect/>
        <a:stretch>
          <a:fillRect/>
        </a:stretch>
      </xdr:blipFill>
      <xdr:spPr bwMode="auto">
        <a:xfrm>
          <a:off x="6117166" y="131984751"/>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1788584</xdr:colOff>
      <xdr:row>111</xdr:row>
      <xdr:rowOff>74084</xdr:rowOff>
    </xdr:from>
    <xdr:to>
      <xdr:col>3</xdr:col>
      <xdr:colOff>3083984</xdr:colOff>
      <xdr:row>111</xdr:row>
      <xdr:rowOff>321734</xdr:rowOff>
    </xdr:to>
    <xdr:pic>
      <xdr:nvPicPr>
        <xdr:cNvPr id="131" name="Рисунок 130" descr="base_1_297021_32869">
          <a:extLst>
            <a:ext uri="{FF2B5EF4-FFF2-40B4-BE49-F238E27FC236}">
              <a16:creationId xmlns:a16="http://schemas.microsoft.com/office/drawing/2014/main" id="{00000000-0008-0000-0000-000083000000}"/>
            </a:ext>
          </a:extLst>
        </xdr:cNvPr>
        <xdr:cNvPicPr preferRelativeResize="0">
          <a:picLocks noChangeArrowheads="1"/>
        </xdr:cNvPicPr>
      </xdr:nvPicPr>
      <xdr:blipFill>
        <a:blip xmlns:r="http://schemas.openxmlformats.org/officeDocument/2006/relationships" r:embed="rId102" cstate="print">
          <a:extLst>
            <a:ext uri="{28A0092B-C50C-407E-A947-70E740481C1C}">
              <a14:useLocalDpi xmlns:a14="http://schemas.microsoft.com/office/drawing/2010/main" val="0"/>
            </a:ext>
          </a:extLst>
        </a:blip>
        <a:srcRect/>
        <a:stretch>
          <a:fillRect/>
        </a:stretch>
      </xdr:blipFill>
      <xdr:spPr bwMode="auto">
        <a:xfrm>
          <a:off x="6074834" y="132598584"/>
          <a:ext cx="1295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1799167</xdr:colOff>
      <xdr:row>112</xdr:row>
      <xdr:rowOff>42333</xdr:rowOff>
    </xdr:from>
    <xdr:to>
      <xdr:col>3</xdr:col>
      <xdr:colOff>3161242</xdr:colOff>
      <xdr:row>112</xdr:row>
      <xdr:rowOff>289983</xdr:rowOff>
    </xdr:to>
    <xdr:pic>
      <xdr:nvPicPr>
        <xdr:cNvPr id="132" name="Рисунок 131" descr="base_1_297021_32870">
          <a:extLst>
            <a:ext uri="{FF2B5EF4-FFF2-40B4-BE49-F238E27FC236}">
              <a16:creationId xmlns:a16="http://schemas.microsoft.com/office/drawing/2014/main" id="{00000000-0008-0000-0000-000084000000}"/>
            </a:ext>
          </a:extLst>
        </xdr:cNvPr>
        <xdr:cNvPicPr preferRelativeResize="0">
          <a:picLocks noChangeArrowheads="1"/>
        </xdr:cNvPicPr>
      </xdr:nvPicPr>
      <xdr:blipFill>
        <a:blip xmlns:r="http://schemas.openxmlformats.org/officeDocument/2006/relationships" r:embed="rId103" cstate="print">
          <a:extLst>
            <a:ext uri="{28A0092B-C50C-407E-A947-70E740481C1C}">
              <a14:useLocalDpi xmlns:a14="http://schemas.microsoft.com/office/drawing/2010/main" val="0"/>
            </a:ext>
          </a:extLst>
        </a:blip>
        <a:srcRect/>
        <a:stretch>
          <a:fillRect/>
        </a:stretch>
      </xdr:blipFill>
      <xdr:spPr bwMode="auto">
        <a:xfrm>
          <a:off x="6085417" y="133212416"/>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1788583</xdr:colOff>
      <xdr:row>113</xdr:row>
      <xdr:rowOff>63500</xdr:rowOff>
    </xdr:from>
    <xdr:to>
      <xdr:col>3</xdr:col>
      <xdr:colOff>3150658</xdr:colOff>
      <xdr:row>113</xdr:row>
      <xdr:rowOff>311150</xdr:rowOff>
    </xdr:to>
    <xdr:pic>
      <xdr:nvPicPr>
        <xdr:cNvPr id="133" name="Рисунок 132" descr="base_1_297021_32871">
          <a:extLst>
            <a:ext uri="{FF2B5EF4-FFF2-40B4-BE49-F238E27FC236}">
              <a16:creationId xmlns:a16="http://schemas.microsoft.com/office/drawing/2014/main" id="{00000000-0008-0000-0000-000085000000}"/>
            </a:ext>
          </a:extLst>
        </xdr:cNvPr>
        <xdr:cNvPicPr preferRelativeResize="0">
          <a:picLocks noChangeArrowheads="1"/>
        </xdr:cNvPicPr>
      </xdr:nvPicPr>
      <xdr:blipFill>
        <a:blip xmlns:r="http://schemas.openxmlformats.org/officeDocument/2006/relationships" r:embed="rId104" cstate="print">
          <a:extLst>
            <a:ext uri="{28A0092B-C50C-407E-A947-70E740481C1C}">
              <a14:useLocalDpi xmlns:a14="http://schemas.microsoft.com/office/drawing/2010/main" val="0"/>
            </a:ext>
          </a:extLst>
        </a:blip>
        <a:srcRect/>
        <a:stretch>
          <a:fillRect/>
        </a:stretch>
      </xdr:blipFill>
      <xdr:spPr bwMode="auto">
        <a:xfrm>
          <a:off x="6074833" y="133847417"/>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1799166</xdr:colOff>
      <xdr:row>114</xdr:row>
      <xdr:rowOff>74083</xdr:rowOff>
    </xdr:from>
    <xdr:to>
      <xdr:col>3</xdr:col>
      <xdr:colOff>3161241</xdr:colOff>
      <xdr:row>114</xdr:row>
      <xdr:rowOff>321733</xdr:rowOff>
    </xdr:to>
    <xdr:pic>
      <xdr:nvPicPr>
        <xdr:cNvPr id="134" name="Рисунок 133" descr="base_1_297021_32872">
          <a:extLst>
            <a:ext uri="{FF2B5EF4-FFF2-40B4-BE49-F238E27FC236}">
              <a16:creationId xmlns:a16="http://schemas.microsoft.com/office/drawing/2014/main" id="{00000000-0008-0000-0000-000086000000}"/>
            </a:ext>
          </a:extLst>
        </xdr:cNvPr>
        <xdr:cNvPicPr preferRelativeResize="0">
          <a:picLocks noChangeArrowheads="1"/>
        </xdr:cNvPicPr>
      </xdr:nvPicPr>
      <xdr:blipFill>
        <a:blip xmlns:r="http://schemas.openxmlformats.org/officeDocument/2006/relationships" r:embed="rId105" cstate="print">
          <a:extLst>
            <a:ext uri="{28A0092B-C50C-407E-A947-70E740481C1C}">
              <a14:useLocalDpi xmlns:a14="http://schemas.microsoft.com/office/drawing/2010/main" val="0"/>
            </a:ext>
          </a:extLst>
        </a:blip>
        <a:srcRect/>
        <a:stretch>
          <a:fillRect/>
        </a:stretch>
      </xdr:blipFill>
      <xdr:spPr bwMode="auto">
        <a:xfrm>
          <a:off x="6085416" y="134471833"/>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1820333</xdr:colOff>
      <xdr:row>115</xdr:row>
      <xdr:rowOff>63500</xdr:rowOff>
    </xdr:from>
    <xdr:to>
      <xdr:col>3</xdr:col>
      <xdr:colOff>3182408</xdr:colOff>
      <xdr:row>115</xdr:row>
      <xdr:rowOff>311150</xdr:rowOff>
    </xdr:to>
    <xdr:pic>
      <xdr:nvPicPr>
        <xdr:cNvPr id="135" name="Рисунок 134" descr="base_1_297021_32873">
          <a:extLst>
            <a:ext uri="{FF2B5EF4-FFF2-40B4-BE49-F238E27FC236}">
              <a16:creationId xmlns:a16="http://schemas.microsoft.com/office/drawing/2014/main" id="{00000000-0008-0000-0000-000087000000}"/>
            </a:ext>
          </a:extLst>
        </xdr:cNvPr>
        <xdr:cNvPicPr preferRelativeResize="0">
          <a:picLocks noChangeArrowheads="1"/>
        </xdr:cNvPicPr>
      </xdr:nvPicPr>
      <xdr:blipFill>
        <a:blip xmlns:r="http://schemas.openxmlformats.org/officeDocument/2006/relationships" r:embed="rId106" cstate="print">
          <a:extLst>
            <a:ext uri="{28A0092B-C50C-407E-A947-70E740481C1C}">
              <a14:useLocalDpi xmlns:a14="http://schemas.microsoft.com/office/drawing/2010/main" val="0"/>
            </a:ext>
          </a:extLst>
        </a:blip>
        <a:srcRect/>
        <a:stretch>
          <a:fillRect/>
        </a:stretch>
      </xdr:blipFill>
      <xdr:spPr bwMode="auto">
        <a:xfrm>
          <a:off x="6106583" y="135075083"/>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1841500</xdr:colOff>
      <xdr:row>116</xdr:row>
      <xdr:rowOff>74082</xdr:rowOff>
    </xdr:from>
    <xdr:to>
      <xdr:col>3</xdr:col>
      <xdr:colOff>3203575</xdr:colOff>
      <xdr:row>116</xdr:row>
      <xdr:rowOff>321732</xdr:rowOff>
    </xdr:to>
    <xdr:pic>
      <xdr:nvPicPr>
        <xdr:cNvPr id="136" name="Рисунок 135" descr="base_1_297021_32874">
          <a:extLst>
            <a:ext uri="{FF2B5EF4-FFF2-40B4-BE49-F238E27FC236}">
              <a16:creationId xmlns:a16="http://schemas.microsoft.com/office/drawing/2014/main" id="{00000000-0008-0000-0000-000088000000}"/>
            </a:ext>
          </a:extLst>
        </xdr:cNvPr>
        <xdr:cNvPicPr preferRelativeResize="0">
          <a:picLocks noChangeArrowheads="1"/>
        </xdr:cNvPicPr>
      </xdr:nvPicPr>
      <xdr:blipFill>
        <a:blip xmlns:r="http://schemas.openxmlformats.org/officeDocument/2006/relationships" r:embed="rId107" cstate="print">
          <a:extLst>
            <a:ext uri="{28A0092B-C50C-407E-A947-70E740481C1C}">
              <a14:useLocalDpi xmlns:a14="http://schemas.microsoft.com/office/drawing/2010/main" val="0"/>
            </a:ext>
          </a:extLst>
        </a:blip>
        <a:srcRect/>
        <a:stretch>
          <a:fillRect/>
        </a:stretch>
      </xdr:blipFill>
      <xdr:spPr bwMode="auto">
        <a:xfrm>
          <a:off x="6127750" y="135699499"/>
          <a:ext cx="1362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740833</xdr:colOff>
      <xdr:row>117</xdr:row>
      <xdr:rowOff>105834</xdr:rowOff>
    </xdr:from>
    <xdr:to>
      <xdr:col>3</xdr:col>
      <xdr:colOff>4388908</xdr:colOff>
      <xdr:row>117</xdr:row>
      <xdr:rowOff>353484</xdr:rowOff>
    </xdr:to>
    <xdr:pic>
      <xdr:nvPicPr>
        <xdr:cNvPr id="137" name="Рисунок 136" descr="base_1_297021_32875">
          <a:extLst>
            <a:ext uri="{FF2B5EF4-FFF2-40B4-BE49-F238E27FC236}">
              <a16:creationId xmlns:a16="http://schemas.microsoft.com/office/drawing/2014/main" id="{00000000-0008-0000-0000-000089000000}"/>
            </a:ext>
          </a:extLst>
        </xdr:cNvPr>
        <xdr:cNvPicPr preferRelativeResize="0">
          <a:picLocks noChangeArrowheads="1"/>
        </xdr:cNvPicPr>
      </xdr:nvPicPr>
      <xdr:blipFill>
        <a:blip xmlns:r="http://schemas.openxmlformats.org/officeDocument/2006/relationships" r:embed="rId108" cstate="print">
          <a:extLst>
            <a:ext uri="{28A0092B-C50C-407E-A947-70E740481C1C}">
              <a14:useLocalDpi xmlns:a14="http://schemas.microsoft.com/office/drawing/2010/main" val="0"/>
            </a:ext>
          </a:extLst>
        </a:blip>
        <a:srcRect/>
        <a:stretch>
          <a:fillRect/>
        </a:stretch>
      </xdr:blipFill>
      <xdr:spPr bwMode="auto">
        <a:xfrm>
          <a:off x="5027083" y="136345084"/>
          <a:ext cx="3648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793750</xdr:colOff>
      <xdr:row>118</xdr:row>
      <xdr:rowOff>52917</xdr:rowOff>
    </xdr:from>
    <xdr:to>
      <xdr:col>3</xdr:col>
      <xdr:colOff>4870450</xdr:colOff>
      <xdr:row>118</xdr:row>
      <xdr:rowOff>300567</xdr:rowOff>
    </xdr:to>
    <xdr:pic>
      <xdr:nvPicPr>
        <xdr:cNvPr id="138" name="Рисунок 137" descr="base_1_297021_32876">
          <a:extLst>
            <a:ext uri="{FF2B5EF4-FFF2-40B4-BE49-F238E27FC236}">
              <a16:creationId xmlns:a16="http://schemas.microsoft.com/office/drawing/2014/main" id="{00000000-0008-0000-0000-00008A000000}"/>
            </a:ext>
          </a:extLst>
        </xdr:cNvPr>
        <xdr:cNvPicPr preferRelativeResize="0">
          <a:picLocks noChangeArrowheads="1"/>
        </xdr:cNvPicPr>
      </xdr:nvPicPr>
      <xdr:blipFill>
        <a:blip xmlns:r="http://schemas.openxmlformats.org/officeDocument/2006/relationships" r:embed="rId109" cstate="print">
          <a:extLst>
            <a:ext uri="{28A0092B-C50C-407E-A947-70E740481C1C}">
              <a14:useLocalDpi xmlns:a14="http://schemas.microsoft.com/office/drawing/2010/main" val="0"/>
            </a:ext>
          </a:extLst>
        </a:blip>
        <a:srcRect/>
        <a:stretch>
          <a:fillRect/>
        </a:stretch>
      </xdr:blipFill>
      <xdr:spPr bwMode="auto">
        <a:xfrm>
          <a:off x="5080000" y="137107084"/>
          <a:ext cx="4076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772583</xdr:colOff>
      <xdr:row>119</xdr:row>
      <xdr:rowOff>84666</xdr:rowOff>
    </xdr:from>
    <xdr:to>
      <xdr:col>3</xdr:col>
      <xdr:colOff>4925483</xdr:colOff>
      <xdr:row>119</xdr:row>
      <xdr:rowOff>332316</xdr:rowOff>
    </xdr:to>
    <xdr:pic>
      <xdr:nvPicPr>
        <xdr:cNvPr id="139" name="Рисунок 138" descr="base_1_297021_32877">
          <a:extLst>
            <a:ext uri="{FF2B5EF4-FFF2-40B4-BE49-F238E27FC236}">
              <a16:creationId xmlns:a16="http://schemas.microsoft.com/office/drawing/2014/main" id="{00000000-0008-0000-0000-00008B000000}"/>
            </a:ext>
          </a:extLst>
        </xdr:cNvPr>
        <xdr:cNvPicPr preferRelativeResize="0">
          <a:picLocks noChangeArrowheads="1"/>
        </xdr:cNvPicPr>
      </xdr:nvPicPr>
      <xdr:blipFill>
        <a:blip xmlns:r="http://schemas.openxmlformats.org/officeDocument/2006/relationships" r:embed="rId110" cstate="print">
          <a:extLst>
            <a:ext uri="{28A0092B-C50C-407E-A947-70E740481C1C}">
              <a14:useLocalDpi xmlns:a14="http://schemas.microsoft.com/office/drawing/2010/main" val="0"/>
            </a:ext>
          </a:extLst>
        </a:blip>
        <a:srcRect/>
        <a:stretch>
          <a:fillRect/>
        </a:stretch>
      </xdr:blipFill>
      <xdr:spPr bwMode="auto">
        <a:xfrm>
          <a:off x="5058833" y="138175999"/>
          <a:ext cx="415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687917</xdr:colOff>
      <xdr:row>120</xdr:row>
      <xdr:rowOff>63500</xdr:rowOff>
    </xdr:from>
    <xdr:to>
      <xdr:col>3</xdr:col>
      <xdr:colOff>4869392</xdr:colOff>
      <xdr:row>120</xdr:row>
      <xdr:rowOff>311150</xdr:rowOff>
    </xdr:to>
    <xdr:pic>
      <xdr:nvPicPr>
        <xdr:cNvPr id="140" name="Рисунок 139" descr="base_1_297021_32878">
          <a:extLst>
            <a:ext uri="{FF2B5EF4-FFF2-40B4-BE49-F238E27FC236}">
              <a16:creationId xmlns:a16="http://schemas.microsoft.com/office/drawing/2014/main" id="{00000000-0008-0000-0000-00008C000000}"/>
            </a:ext>
          </a:extLst>
        </xdr:cNvPr>
        <xdr:cNvPicPr preferRelativeResize="0">
          <a:picLocks noChangeArrowheads="1"/>
        </xdr:cNvPicPr>
      </xdr:nvPicPr>
      <xdr:blipFill>
        <a:blip xmlns:r="http://schemas.openxmlformats.org/officeDocument/2006/relationships" r:embed="rId111" cstate="print">
          <a:extLst>
            <a:ext uri="{28A0092B-C50C-407E-A947-70E740481C1C}">
              <a14:useLocalDpi xmlns:a14="http://schemas.microsoft.com/office/drawing/2010/main" val="0"/>
            </a:ext>
          </a:extLst>
        </a:blip>
        <a:srcRect/>
        <a:stretch>
          <a:fillRect/>
        </a:stretch>
      </xdr:blipFill>
      <xdr:spPr bwMode="auto">
        <a:xfrm>
          <a:off x="4974167" y="139001500"/>
          <a:ext cx="4181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709083</xdr:colOff>
      <xdr:row>121</xdr:row>
      <xdr:rowOff>63500</xdr:rowOff>
    </xdr:from>
    <xdr:to>
      <xdr:col>3</xdr:col>
      <xdr:colOff>4890558</xdr:colOff>
      <xdr:row>121</xdr:row>
      <xdr:rowOff>311150</xdr:rowOff>
    </xdr:to>
    <xdr:pic>
      <xdr:nvPicPr>
        <xdr:cNvPr id="141" name="Рисунок 140" descr="base_1_297021_32879">
          <a:extLst>
            <a:ext uri="{FF2B5EF4-FFF2-40B4-BE49-F238E27FC236}">
              <a16:creationId xmlns:a16="http://schemas.microsoft.com/office/drawing/2014/main" id="{00000000-0008-0000-0000-00008D000000}"/>
            </a:ext>
          </a:extLst>
        </xdr:cNvPr>
        <xdr:cNvPicPr preferRelativeResize="0">
          <a:picLocks noChangeArrowheads="1"/>
        </xdr:cNvPicPr>
      </xdr:nvPicPr>
      <xdr:blipFill>
        <a:blip xmlns:r="http://schemas.openxmlformats.org/officeDocument/2006/relationships" r:embed="rId112" cstate="print">
          <a:extLst>
            <a:ext uri="{28A0092B-C50C-407E-A947-70E740481C1C}">
              <a14:useLocalDpi xmlns:a14="http://schemas.microsoft.com/office/drawing/2010/main" val="0"/>
            </a:ext>
          </a:extLst>
        </a:blip>
        <a:srcRect/>
        <a:stretch>
          <a:fillRect/>
        </a:stretch>
      </xdr:blipFill>
      <xdr:spPr bwMode="auto">
        <a:xfrm>
          <a:off x="4995333" y="139869333"/>
          <a:ext cx="4181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740833</xdr:colOff>
      <xdr:row>122</xdr:row>
      <xdr:rowOff>74084</xdr:rowOff>
    </xdr:from>
    <xdr:to>
      <xdr:col>3</xdr:col>
      <xdr:colOff>4893733</xdr:colOff>
      <xdr:row>122</xdr:row>
      <xdr:rowOff>321734</xdr:rowOff>
    </xdr:to>
    <xdr:pic>
      <xdr:nvPicPr>
        <xdr:cNvPr id="142" name="Рисунок 141" descr="base_1_297021_32880">
          <a:extLst>
            <a:ext uri="{FF2B5EF4-FFF2-40B4-BE49-F238E27FC236}">
              <a16:creationId xmlns:a16="http://schemas.microsoft.com/office/drawing/2014/main" id="{00000000-0008-0000-0000-00008E000000}"/>
            </a:ext>
          </a:extLst>
        </xdr:cNvPr>
        <xdr:cNvPicPr preferRelativeResize="0">
          <a:picLocks noChangeArrowheads="1"/>
        </xdr:cNvPicPr>
      </xdr:nvPicPr>
      <xdr:blipFill>
        <a:blip xmlns:r="http://schemas.openxmlformats.org/officeDocument/2006/relationships" r:embed="rId113" cstate="print">
          <a:extLst>
            <a:ext uri="{28A0092B-C50C-407E-A947-70E740481C1C}">
              <a14:useLocalDpi xmlns:a14="http://schemas.microsoft.com/office/drawing/2010/main" val="0"/>
            </a:ext>
          </a:extLst>
        </a:blip>
        <a:srcRect/>
        <a:stretch>
          <a:fillRect/>
        </a:stretch>
      </xdr:blipFill>
      <xdr:spPr bwMode="auto">
        <a:xfrm>
          <a:off x="5027083" y="140694834"/>
          <a:ext cx="415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730250</xdr:colOff>
      <xdr:row>123</xdr:row>
      <xdr:rowOff>74083</xdr:rowOff>
    </xdr:from>
    <xdr:to>
      <xdr:col>3</xdr:col>
      <xdr:colOff>4911725</xdr:colOff>
      <xdr:row>123</xdr:row>
      <xdr:rowOff>321733</xdr:rowOff>
    </xdr:to>
    <xdr:pic>
      <xdr:nvPicPr>
        <xdr:cNvPr id="143" name="Рисунок 142" descr="base_1_297021_32881">
          <a:extLst>
            <a:ext uri="{FF2B5EF4-FFF2-40B4-BE49-F238E27FC236}">
              <a16:creationId xmlns:a16="http://schemas.microsoft.com/office/drawing/2014/main" id="{00000000-0008-0000-0000-00008F000000}"/>
            </a:ext>
          </a:extLst>
        </xdr:cNvPr>
        <xdr:cNvPicPr preferRelativeResize="0">
          <a:picLocks noChangeArrowheads="1"/>
        </xdr:cNvPicPr>
      </xdr:nvPicPr>
      <xdr:blipFill>
        <a:blip xmlns:r="http://schemas.openxmlformats.org/officeDocument/2006/relationships" r:embed="rId114" cstate="print">
          <a:extLst>
            <a:ext uri="{28A0092B-C50C-407E-A947-70E740481C1C}">
              <a14:useLocalDpi xmlns:a14="http://schemas.microsoft.com/office/drawing/2010/main" val="0"/>
            </a:ext>
          </a:extLst>
        </a:blip>
        <a:srcRect/>
        <a:stretch>
          <a:fillRect/>
        </a:stretch>
      </xdr:blipFill>
      <xdr:spPr bwMode="auto">
        <a:xfrm>
          <a:off x="5016500" y="141552083"/>
          <a:ext cx="4181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645584</xdr:colOff>
      <xdr:row>124</xdr:row>
      <xdr:rowOff>137584</xdr:rowOff>
    </xdr:from>
    <xdr:to>
      <xdr:col>3</xdr:col>
      <xdr:colOff>4703234</xdr:colOff>
      <xdr:row>124</xdr:row>
      <xdr:rowOff>385234</xdr:rowOff>
    </xdr:to>
    <xdr:pic>
      <xdr:nvPicPr>
        <xdr:cNvPr id="144" name="Рисунок 143" descr="base_1_297021_32882">
          <a:extLst>
            <a:ext uri="{FF2B5EF4-FFF2-40B4-BE49-F238E27FC236}">
              <a16:creationId xmlns:a16="http://schemas.microsoft.com/office/drawing/2014/main" id="{00000000-0008-0000-0000-000090000000}"/>
            </a:ext>
          </a:extLst>
        </xdr:cNvPr>
        <xdr:cNvPicPr preferRelativeResize="0">
          <a:picLocks noChangeArrowheads="1"/>
        </xdr:cNvPicPr>
      </xdr:nvPicPr>
      <xdr:blipFill>
        <a:blip xmlns:r="http://schemas.openxmlformats.org/officeDocument/2006/relationships" r:embed="rId115" cstate="print">
          <a:extLst>
            <a:ext uri="{28A0092B-C50C-407E-A947-70E740481C1C}">
              <a14:useLocalDpi xmlns:a14="http://schemas.microsoft.com/office/drawing/2010/main" val="0"/>
            </a:ext>
          </a:extLst>
        </a:blip>
        <a:srcRect/>
        <a:stretch>
          <a:fillRect/>
        </a:stretch>
      </xdr:blipFill>
      <xdr:spPr bwMode="auto">
        <a:xfrm>
          <a:off x="4931834" y="105261834"/>
          <a:ext cx="405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582083</xdr:colOff>
      <xdr:row>125</xdr:row>
      <xdr:rowOff>148167</xdr:rowOff>
    </xdr:from>
    <xdr:to>
      <xdr:col>3</xdr:col>
      <xdr:colOff>4687358</xdr:colOff>
      <xdr:row>125</xdr:row>
      <xdr:rowOff>395817</xdr:rowOff>
    </xdr:to>
    <xdr:pic>
      <xdr:nvPicPr>
        <xdr:cNvPr id="145" name="Рисунок 144" descr="base_1_297021_32883">
          <a:extLst>
            <a:ext uri="{FF2B5EF4-FFF2-40B4-BE49-F238E27FC236}">
              <a16:creationId xmlns:a16="http://schemas.microsoft.com/office/drawing/2014/main" id="{00000000-0008-0000-0000-000091000000}"/>
            </a:ext>
          </a:extLst>
        </xdr:cNvPr>
        <xdr:cNvPicPr preferRelativeResize="0">
          <a:picLocks noChangeArrowheads="1"/>
        </xdr:cNvPicPr>
      </xdr:nvPicPr>
      <xdr:blipFill>
        <a:blip xmlns:r="http://schemas.openxmlformats.org/officeDocument/2006/relationships" r:embed="rId116" cstate="print">
          <a:extLst>
            <a:ext uri="{28A0092B-C50C-407E-A947-70E740481C1C}">
              <a14:useLocalDpi xmlns:a14="http://schemas.microsoft.com/office/drawing/2010/main" val="0"/>
            </a:ext>
          </a:extLst>
        </a:blip>
        <a:srcRect/>
        <a:stretch>
          <a:fillRect/>
        </a:stretch>
      </xdr:blipFill>
      <xdr:spPr bwMode="auto">
        <a:xfrm>
          <a:off x="4868333" y="105865084"/>
          <a:ext cx="41052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592666</xdr:colOff>
      <xdr:row>126</xdr:row>
      <xdr:rowOff>190500</xdr:rowOff>
    </xdr:from>
    <xdr:to>
      <xdr:col>3</xdr:col>
      <xdr:colOff>4707466</xdr:colOff>
      <xdr:row>126</xdr:row>
      <xdr:rowOff>438150</xdr:rowOff>
    </xdr:to>
    <xdr:pic>
      <xdr:nvPicPr>
        <xdr:cNvPr id="146" name="Рисунок 145" descr="base_1_297021_32884">
          <a:extLst>
            <a:ext uri="{FF2B5EF4-FFF2-40B4-BE49-F238E27FC236}">
              <a16:creationId xmlns:a16="http://schemas.microsoft.com/office/drawing/2014/main" id="{00000000-0008-0000-0000-000092000000}"/>
            </a:ext>
          </a:extLst>
        </xdr:cNvPr>
        <xdr:cNvPicPr preferRelativeResize="0">
          <a:picLocks noChangeArrowheads="1"/>
        </xdr:cNvPicPr>
      </xdr:nvPicPr>
      <xdr:blipFill>
        <a:blip xmlns:r="http://schemas.openxmlformats.org/officeDocument/2006/relationships" r:embed="rId117" cstate="print">
          <a:extLst>
            <a:ext uri="{28A0092B-C50C-407E-A947-70E740481C1C}">
              <a14:useLocalDpi xmlns:a14="http://schemas.microsoft.com/office/drawing/2010/main" val="0"/>
            </a:ext>
          </a:extLst>
        </a:blip>
        <a:srcRect/>
        <a:stretch>
          <a:fillRect/>
        </a:stretch>
      </xdr:blipFill>
      <xdr:spPr bwMode="auto">
        <a:xfrm>
          <a:off x="4878916" y="106489500"/>
          <a:ext cx="411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645583</xdr:colOff>
      <xdr:row>127</xdr:row>
      <xdr:rowOff>148166</xdr:rowOff>
    </xdr:from>
    <xdr:to>
      <xdr:col>3</xdr:col>
      <xdr:colOff>4798483</xdr:colOff>
      <xdr:row>127</xdr:row>
      <xdr:rowOff>395816</xdr:rowOff>
    </xdr:to>
    <xdr:pic>
      <xdr:nvPicPr>
        <xdr:cNvPr id="147" name="Рисунок 146" descr="base_1_297021_32885">
          <a:extLst>
            <a:ext uri="{FF2B5EF4-FFF2-40B4-BE49-F238E27FC236}">
              <a16:creationId xmlns:a16="http://schemas.microsoft.com/office/drawing/2014/main" id="{00000000-0008-0000-0000-000093000000}"/>
            </a:ext>
          </a:extLst>
        </xdr:cNvPr>
        <xdr:cNvPicPr preferRelativeResize="0">
          <a:picLocks noChangeArrowheads="1"/>
        </xdr:cNvPicPr>
      </xdr:nvPicPr>
      <xdr:blipFill>
        <a:blip xmlns:r="http://schemas.openxmlformats.org/officeDocument/2006/relationships" r:embed="rId118" cstate="print">
          <a:extLst>
            <a:ext uri="{28A0092B-C50C-407E-A947-70E740481C1C}">
              <a14:useLocalDpi xmlns:a14="http://schemas.microsoft.com/office/drawing/2010/main" val="0"/>
            </a:ext>
          </a:extLst>
        </a:blip>
        <a:srcRect/>
        <a:stretch>
          <a:fillRect/>
        </a:stretch>
      </xdr:blipFill>
      <xdr:spPr bwMode="auto">
        <a:xfrm>
          <a:off x="4931833" y="107029249"/>
          <a:ext cx="415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677334</xdr:colOff>
      <xdr:row>128</xdr:row>
      <xdr:rowOff>137583</xdr:rowOff>
    </xdr:from>
    <xdr:to>
      <xdr:col>3</xdr:col>
      <xdr:colOff>4820709</xdr:colOff>
      <xdr:row>128</xdr:row>
      <xdr:rowOff>385233</xdr:rowOff>
    </xdr:to>
    <xdr:pic>
      <xdr:nvPicPr>
        <xdr:cNvPr id="148" name="Рисунок 147" descr="base_1_297021_32886">
          <a:extLst>
            <a:ext uri="{FF2B5EF4-FFF2-40B4-BE49-F238E27FC236}">
              <a16:creationId xmlns:a16="http://schemas.microsoft.com/office/drawing/2014/main" id="{00000000-0008-0000-0000-000094000000}"/>
            </a:ext>
          </a:extLst>
        </xdr:cNvPr>
        <xdr:cNvPicPr preferRelativeResize="0">
          <a:picLocks noChangeArrowheads="1"/>
        </xdr:cNvPicPr>
      </xdr:nvPicPr>
      <xdr:blipFill>
        <a:blip xmlns:r="http://schemas.openxmlformats.org/officeDocument/2006/relationships" r:embed="rId119" cstate="print">
          <a:extLst>
            <a:ext uri="{28A0092B-C50C-407E-A947-70E740481C1C}">
              <a14:useLocalDpi xmlns:a14="http://schemas.microsoft.com/office/drawing/2010/main" val="0"/>
            </a:ext>
          </a:extLst>
        </a:blip>
        <a:srcRect/>
        <a:stretch>
          <a:fillRect/>
        </a:stretch>
      </xdr:blipFill>
      <xdr:spPr bwMode="auto">
        <a:xfrm>
          <a:off x="4963584" y="107600750"/>
          <a:ext cx="41433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666750</xdr:colOff>
      <xdr:row>129</xdr:row>
      <xdr:rowOff>179917</xdr:rowOff>
    </xdr:from>
    <xdr:to>
      <xdr:col>3</xdr:col>
      <xdr:colOff>4819650</xdr:colOff>
      <xdr:row>129</xdr:row>
      <xdr:rowOff>427567</xdr:rowOff>
    </xdr:to>
    <xdr:pic>
      <xdr:nvPicPr>
        <xdr:cNvPr id="149" name="Рисунок 148" descr="base_1_297021_32887">
          <a:extLst>
            <a:ext uri="{FF2B5EF4-FFF2-40B4-BE49-F238E27FC236}">
              <a16:creationId xmlns:a16="http://schemas.microsoft.com/office/drawing/2014/main" id="{00000000-0008-0000-0000-000095000000}"/>
            </a:ext>
          </a:extLst>
        </xdr:cNvPr>
        <xdr:cNvPicPr preferRelativeResize="0">
          <a:picLocks noChangeArrowheads="1"/>
        </xdr:cNvPicPr>
      </xdr:nvPicPr>
      <xdr:blipFill>
        <a:blip xmlns:r="http://schemas.openxmlformats.org/officeDocument/2006/relationships" r:embed="rId120" cstate="print">
          <a:extLst>
            <a:ext uri="{28A0092B-C50C-407E-A947-70E740481C1C}">
              <a14:useLocalDpi xmlns:a14="http://schemas.microsoft.com/office/drawing/2010/main" val="0"/>
            </a:ext>
          </a:extLst>
        </a:blip>
        <a:srcRect/>
        <a:stretch>
          <a:fillRect/>
        </a:stretch>
      </xdr:blipFill>
      <xdr:spPr bwMode="auto">
        <a:xfrm>
          <a:off x="4953000" y="108225167"/>
          <a:ext cx="415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656167</xdr:colOff>
      <xdr:row>130</xdr:row>
      <xdr:rowOff>148166</xdr:rowOff>
    </xdr:from>
    <xdr:to>
      <xdr:col>3</xdr:col>
      <xdr:colOff>4904317</xdr:colOff>
      <xdr:row>130</xdr:row>
      <xdr:rowOff>395816</xdr:rowOff>
    </xdr:to>
    <xdr:pic>
      <xdr:nvPicPr>
        <xdr:cNvPr id="150" name="Рисунок 149" descr="base_1_297021_32888">
          <a:extLst>
            <a:ext uri="{FF2B5EF4-FFF2-40B4-BE49-F238E27FC236}">
              <a16:creationId xmlns:a16="http://schemas.microsoft.com/office/drawing/2014/main" id="{00000000-0008-0000-0000-000096000000}"/>
            </a:ext>
          </a:extLst>
        </xdr:cNvPr>
        <xdr:cNvPicPr preferRelativeResize="0">
          <a:picLocks noChangeArrowheads="1"/>
        </xdr:cNvPicPr>
      </xdr:nvPicPr>
      <xdr:blipFill>
        <a:blip xmlns:r="http://schemas.openxmlformats.org/officeDocument/2006/relationships" r:embed="rId121" cstate="print">
          <a:extLst>
            <a:ext uri="{28A0092B-C50C-407E-A947-70E740481C1C}">
              <a14:useLocalDpi xmlns:a14="http://schemas.microsoft.com/office/drawing/2010/main" val="0"/>
            </a:ext>
          </a:extLst>
        </a:blip>
        <a:srcRect/>
        <a:stretch>
          <a:fillRect/>
        </a:stretch>
      </xdr:blipFill>
      <xdr:spPr bwMode="auto">
        <a:xfrm>
          <a:off x="4942417" y="147870333"/>
          <a:ext cx="4248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666750</xdr:colOff>
      <xdr:row>131</xdr:row>
      <xdr:rowOff>105834</xdr:rowOff>
    </xdr:from>
    <xdr:to>
      <xdr:col>3</xdr:col>
      <xdr:colOff>4953000</xdr:colOff>
      <xdr:row>131</xdr:row>
      <xdr:rowOff>353484</xdr:rowOff>
    </xdr:to>
    <xdr:pic>
      <xdr:nvPicPr>
        <xdr:cNvPr id="151" name="Рисунок 150" descr="base_1_297021_32889">
          <a:extLst>
            <a:ext uri="{FF2B5EF4-FFF2-40B4-BE49-F238E27FC236}">
              <a16:creationId xmlns:a16="http://schemas.microsoft.com/office/drawing/2014/main" id="{00000000-0008-0000-0000-000097000000}"/>
            </a:ext>
          </a:extLst>
        </xdr:cNvPr>
        <xdr:cNvPicPr preferRelativeResize="0">
          <a:picLocks noChangeArrowheads="1"/>
        </xdr:cNvPicPr>
      </xdr:nvPicPr>
      <xdr:blipFill>
        <a:blip xmlns:r="http://schemas.openxmlformats.org/officeDocument/2006/relationships" r:embed="rId122" cstate="print">
          <a:extLst>
            <a:ext uri="{28A0092B-C50C-407E-A947-70E740481C1C}">
              <a14:useLocalDpi xmlns:a14="http://schemas.microsoft.com/office/drawing/2010/main" val="0"/>
            </a:ext>
          </a:extLst>
        </a:blip>
        <a:srcRect/>
        <a:stretch>
          <a:fillRect/>
        </a:stretch>
      </xdr:blipFill>
      <xdr:spPr bwMode="auto">
        <a:xfrm>
          <a:off x="4953000" y="148748751"/>
          <a:ext cx="4286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560917</xdr:colOff>
      <xdr:row>132</xdr:row>
      <xdr:rowOff>158750</xdr:rowOff>
    </xdr:from>
    <xdr:to>
      <xdr:col>3</xdr:col>
      <xdr:colOff>4875742</xdr:colOff>
      <xdr:row>132</xdr:row>
      <xdr:rowOff>406400</xdr:rowOff>
    </xdr:to>
    <xdr:pic>
      <xdr:nvPicPr>
        <xdr:cNvPr id="152" name="Рисунок 151" descr="base_1_297021_32890">
          <a:extLst>
            <a:ext uri="{FF2B5EF4-FFF2-40B4-BE49-F238E27FC236}">
              <a16:creationId xmlns:a16="http://schemas.microsoft.com/office/drawing/2014/main" id="{00000000-0008-0000-0000-000098000000}"/>
            </a:ext>
          </a:extLst>
        </xdr:cNvPr>
        <xdr:cNvPicPr preferRelativeResize="0">
          <a:picLocks noChangeArrowheads="1"/>
        </xdr:cNvPicPr>
      </xdr:nvPicPr>
      <xdr:blipFill>
        <a:blip xmlns:r="http://schemas.openxmlformats.org/officeDocument/2006/relationships" r:embed="rId123" cstate="print">
          <a:extLst>
            <a:ext uri="{28A0092B-C50C-407E-A947-70E740481C1C}">
              <a14:useLocalDpi xmlns:a14="http://schemas.microsoft.com/office/drawing/2010/main" val="0"/>
            </a:ext>
          </a:extLst>
        </a:blip>
        <a:srcRect/>
        <a:stretch>
          <a:fillRect/>
        </a:stretch>
      </xdr:blipFill>
      <xdr:spPr bwMode="auto">
        <a:xfrm>
          <a:off x="4847167" y="109992583"/>
          <a:ext cx="43148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529166</xdr:colOff>
      <xdr:row>133</xdr:row>
      <xdr:rowOff>127000</xdr:rowOff>
    </xdr:from>
    <xdr:to>
      <xdr:col>3</xdr:col>
      <xdr:colOff>4882091</xdr:colOff>
      <xdr:row>133</xdr:row>
      <xdr:rowOff>374650</xdr:rowOff>
    </xdr:to>
    <xdr:pic>
      <xdr:nvPicPr>
        <xdr:cNvPr id="153" name="Рисунок 152" descr="base_1_297021_32891">
          <a:extLst>
            <a:ext uri="{FF2B5EF4-FFF2-40B4-BE49-F238E27FC236}">
              <a16:creationId xmlns:a16="http://schemas.microsoft.com/office/drawing/2014/main" id="{00000000-0008-0000-0000-000099000000}"/>
            </a:ext>
          </a:extLst>
        </xdr:cNvPr>
        <xdr:cNvPicPr preferRelativeResize="0">
          <a:picLocks noChangeArrowheads="1"/>
        </xdr:cNvPicPr>
      </xdr:nvPicPr>
      <xdr:blipFill>
        <a:blip xmlns:r="http://schemas.openxmlformats.org/officeDocument/2006/relationships" r:embed="rId124" cstate="print">
          <a:extLst>
            <a:ext uri="{28A0092B-C50C-407E-A947-70E740481C1C}">
              <a14:useLocalDpi xmlns:a14="http://schemas.microsoft.com/office/drawing/2010/main" val="0"/>
            </a:ext>
          </a:extLst>
        </a:blip>
        <a:srcRect/>
        <a:stretch>
          <a:fillRect/>
        </a:stretch>
      </xdr:blipFill>
      <xdr:spPr bwMode="auto">
        <a:xfrm>
          <a:off x="4815416" y="110542917"/>
          <a:ext cx="435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613834</xdr:colOff>
      <xdr:row>134</xdr:row>
      <xdr:rowOff>158750</xdr:rowOff>
    </xdr:from>
    <xdr:to>
      <xdr:col>3</xdr:col>
      <xdr:colOff>4842934</xdr:colOff>
      <xdr:row>134</xdr:row>
      <xdr:rowOff>406400</xdr:rowOff>
    </xdr:to>
    <xdr:pic>
      <xdr:nvPicPr>
        <xdr:cNvPr id="154" name="Рисунок 153" descr="base_1_297021_32892">
          <a:extLst>
            <a:ext uri="{FF2B5EF4-FFF2-40B4-BE49-F238E27FC236}">
              <a16:creationId xmlns:a16="http://schemas.microsoft.com/office/drawing/2014/main" id="{00000000-0008-0000-0000-00009A000000}"/>
            </a:ext>
          </a:extLst>
        </xdr:cNvPr>
        <xdr:cNvPicPr preferRelativeResize="0">
          <a:picLocks noChangeArrowheads="1"/>
        </xdr:cNvPicPr>
      </xdr:nvPicPr>
      <xdr:blipFill>
        <a:blip xmlns:r="http://schemas.openxmlformats.org/officeDocument/2006/relationships" r:embed="rId125" cstate="print">
          <a:extLst>
            <a:ext uri="{28A0092B-C50C-407E-A947-70E740481C1C}">
              <a14:useLocalDpi xmlns:a14="http://schemas.microsoft.com/office/drawing/2010/main" val="0"/>
            </a:ext>
          </a:extLst>
        </a:blip>
        <a:srcRect/>
        <a:stretch>
          <a:fillRect/>
        </a:stretch>
      </xdr:blipFill>
      <xdr:spPr bwMode="auto">
        <a:xfrm>
          <a:off x="4900084" y="111156750"/>
          <a:ext cx="42291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539750</xdr:colOff>
      <xdr:row>135</xdr:row>
      <xdr:rowOff>201083</xdr:rowOff>
    </xdr:from>
    <xdr:to>
      <xdr:col>3</xdr:col>
      <xdr:colOff>4892675</xdr:colOff>
      <xdr:row>135</xdr:row>
      <xdr:rowOff>448733</xdr:rowOff>
    </xdr:to>
    <xdr:pic>
      <xdr:nvPicPr>
        <xdr:cNvPr id="155" name="Рисунок 154" descr="base_1_297021_32893">
          <a:extLst>
            <a:ext uri="{FF2B5EF4-FFF2-40B4-BE49-F238E27FC236}">
              <a16:creationId xmlns:a16="http://schemas.microsoft.com/office/drawing/2014/main" id="{00000000-0008-0000-0000-00009B000000}"/>
            </a:ext>
          </a:extLst>
        </xdr:cNvPr>
        <xdr:cNvPicPr preferRelativeResize="0">
          <a:picLocks noChangeArrowheads="1"/>
        </xdr:cNvPicPr>
      </xdr:nvPicPr>
      <xdr:blipFill>
        <a:blip xmlns:r="http://schemas.openxmlformats.org/officeDocument/2006/relationships" r:embed="rId126" cstate="print">
          <a:extLst>
            <a:ext uri="{28A0092B-C50C-407E-A947-70E740481C1C}">
              <a14:useLocalDpi xmlns:a14="http://schemas.microsoft.com/office/drawing/2010/main" val="0"/>
            </a:ext>
          </a:extLst>
        </a:blip>
        <a:srcRect/>
        <a:stretch>
          <a:fillRect/>
        </a:stretch>
      </xdr:blipFill>
      <xdr:spPr bwMode="auto">
        <a:xfrm>
          <a:off x="4826000" y="111781166"/>
          <a:ext cx="435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751417</xdr:colOff>
      <xdr:row>136</xdr:row>
      <xdr:rowOff>84666</xdr:rowOff>
    </xdr:from>
    <xdr:to>
      <xdr:col>3</xdr:col>
      <xdr:colOff>4389967</xdr:colOff>
      <xdr:row>136</xdr:row>
      <xdr:rowOff>332316</xdr:rowOff>
    </xdr:to>
    <xdr:pic>
      <xdr:nvPicPr>
        <xdr:cNvPr id="156" name="Рисунок 155" descr="base_1_297021_32894">
          <a:extLst>
            <a:ext uri="{FF2B5EF4-FFF2-40B4-BE49-F238E27FC236}">
              <a16:creationId xmlns:a16="http://schemas.microsoft.com/office/drawing/2014/main" id="{00000000-0008-0000-0000-00009C000000}"/>
            </a:ext>
          </a:extLst>
        </xdr:cNvPr>
        <xdr:cNvPicPr preferRelativeResize="0">
          <a:picLocks noChangeArrowheads="1"/>
        </xdr:cNvPicPr>
      </xdr:nvPicPr>
      <xdr:blipFill>
        <a:blip xmlns:r="http://schemas.openxmlformats.org/officeDocument/2006/relationships" r:embed="rId127" cstate="print">
          <a:extLst>
            <a:ext uri="{28A0092B-C50C-407E-A947-70E740481C1C}">
              <a14:useLocalDpi xmlns:a14="http://schemas.microsoft.com/office/drawing/2010/main" val="0"/>
            </a:ext>
          </a:extLst>
        </a:blip>
        <a:srcRect/>
        <a:stretch>
          <a:fillRect/>
        </a:stretch>
      </xdr:blipFill>
      <xdr:spPr bwMode="auto">
        <a:xfrm>
          <a:off x="5037667" y="153119666"/>
          <a:ext cx="3638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656166</xdr:colOff>
      <xdr:row>137</xdr:row>
      <xdr:rowOff>105833</xdr:rowOff>
    </xdr:from>
    <xdr:to>
      <xdr:col>3</xdr:col>
      <xdr:colOff>4723341</xdr:colOff>
      <xdr:row>137</xdr:row>
      <xdr:rowOff>353483</xdr:rowOff>
    </xdr:to>
    <xdr:pic>
      <xdr:nvPicPr>
        <xdr:cNvPr id="157" name="Рисунок 156" descr="base_1_297021_32895">
          <a:extLst>
            <a:ext uri="{FF2B5EF4-FFF2-40B4-BE49-F238E27FC236}">
              <a16:creationId xmlns:a16="http://schemas.microsoft.com/office/drawing/2014/main" id="{00000000-0008-0000-0000-00009D000000}"/>
            </a:ext>
          </a:extLst>
        </xdr:cNvPr>
        <xdr:cNvPicPr preferRelativeResize="0">
          <a:picLocks noChangeArrowheads="1"/>
        </xdr:cNvPicPr>
      </xdr:nvPicPr>
      <xdr:blipFill>
        <a:blip xmlns:r="http://schemas.openxmlformats.org/officeDocument/2006/relationships" r:embed="rId128" cstate="print">
          <a:extLst>
            <a:ext uri="{28A0092B-C50C-407E-A947-70E740481C1C}">
              <a14:useLocalDpi xmlns:a14="http://schemas.microsoft.com/office/drawing/2010/main" val="0"/>
            </a:ext>
          </a:extLst>
        </a:blip>
        <a:srcRect/>
        <a:stretch>
          <a:fillRect/>
        </a:stretch>
      </xdr:blipFill>
      <xdr:spPr bwMode="auto">
        <a:xfrm>
          <a:off x="4942416" y="154103916"/>
          <a:ext cx="406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666750</xdr:colOff>
      <xdr:row>138</xdr:row>
      <xdr:rowOff>95250</xdr:rowOff>
    </xdr:from>
    <xdr:to>
      <xdr:col>3</xdr:col>
      <xdr:colOff>4810125</xdr:colOff>
      <xdr:row>138</xdr:row>
      <xdr:rowOff>342900</xdr:rowOff>
    </xdr:to>
    <xdr:pic>
      <xdr:nvPicPr>
        <xdr:cNvPr id="158" name="Рисунок 157" descr="base_1_297021_32896">
          <a:extLst>
            <a:ext uri="{FF2B5EF4-FFF2-40B4-BE49-F238E27FC236}">
              <a16:creationId xmlns:a16="http://schemas.microsoft.com/office/drawing/2014/main" id="{00000000-0008-0000-0000-00009E000000}"/>
            </a:ext>
          </a:extLst>
        </xdr:cNvPr>
        <xdr:cNvPicPr preferRelativeResize="0">
          <a:picLocks noChangeArrowheads="1"/>
        </xdr:cNvPicPr>
      </xdr:nvPicPr>
      <xdr:blipFill>
        <a:blip xmlns:r="http://schemas.openxmlformats.org/officeDocument/2006/relationships" r:embed="rId129" cstate="print">
          <a:extLst>
            <a:ext uri="{28A0092B-C50C-407E-A947-70E740481C1C}">
              <a14:useLocalDpi xmlns:a14="http://schemas.microsoft.com/office/drawing/2010/main" val="0"/>
            </a:ext>
          </a:extLst>
        </a:blip>
        <a:srcRect/>
        <a:stretch>
          <a:fillRect/>
        </a:stretch>
      </xdr:blipFill>
      <xdr:spPr bwMode="auto">
        <a:xfrm>
          <a:off x="4953000" y="154940000"/>
          <a:ext cx="41433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645583</xdr:colOff>
      <xdr:row>139</xdr:row>
      <xdr:rowOff>74084</xdr:rowOff>
    </xdr:from>
    <xdr:to>
      <xdr:col>3</xdr:col>
      <xdr:colOff>4798483</xdr:colOff>
      <xdr:row>139</xdr:row>
      <xdr:rowOff>321734</xdr:rowOff>
    </xdr:to>
    <xdr:pic>
      <xdr:nvPicPr>
        <xdr:cNvPr id="159" name="Рисунок 158" descr="base_1_297021_32897">
          <a:extLst>
            <a:ext uri="{FF2B5EF4-FFF2-40B4-BE49-F238E27FC236}">
              <a16:creationId xmlns:a16="http://schemas.microsoft.com/office/drawing/2014/main" id="{00000000-0008-0000-0000-00009F000000}"/>
            </a:ext>
          </a:extLst>
        </xdr:cNvPr>
        <xdr:cNvPicPr preferRelativeResize="0">
          <a:picLocks noChangeArrowheads="1"/>
        </xdr:cNvPicPr>
      </xdr:nvPicPr>
      <xdr:blipFill>
        <a:blip xmlns:r="http://schemas.openxmlformats.org/officeDocument/2006/relationships" r:embed="rId130" cstate="print">
          <a:extLst>
            <a:ext uri="{28A0092B-C50C-407E-A947-70E740481C1C}">
              <a14:useLocalDpi xmlns:a14="http://schemas.microsoft.com/office/drawing/2010/main" val="0"/>
            </a:ext>
          </a:extLst>
        </a:blip>
        <a:srcRect/>
        <a:stretch>
          <a:fillRect/>
        </a:stretch>
      </xdr:blipFill>
      <xdr:spPr bwMode="auto">
        <a:xfrm>
          <a:off x="4931833" y="155818417"/>
          <a:ext cx="415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740834</xdr:colOff>
      <xdr:row>140</xdr:row>
      <xdr:rowOff>84667</xdr:rowOff>
    </xdr:from>
    <xdr:to>
      <xdr:col>3</xdr:col>
      <xdr:colOff>4922309</xdr:colOff>
      <xdr:row>140</xdr:row>
      <xdr:rowOff>332317</xdr:rowOff>
    </xdr:to>
    <xdr:pic>
      <xdr:nvPicPr>
        <xdr:cNvPr id="160" name="Рисунок 159" descr="base_1_297021_32898">
          <a:extLst>
            <a:ext uri="{FF2B5EF4-FFF2-40B4-BE49-F238E27FC236}">
              <a16:creationId xmlns:a16="http://schemas.microsoft.com/office/drawing/2014/main" id="{00000000-0008-0000-0000-0000A0000000}"/>
            </a:ext>
          </a:extLst>
        </xdr:cNvPr>
        <xdr:cNvPicPr preferRelativeResize="0">
          <a:picLocks noChangeArrowheads="1"/>
        </xdr:cNvPicPr>
      </xdr:nvPicPr>
      <xdr:blipFill>
        <a:blip xmlns:r="http://schemas.openxmlformats.org/officeDocument/2006/relationships" r:embed="rId131" cstate="print">
          <a:extLst>
            <a:ext uri="{28A0092B-C50C-407E-A947-70E740481C1C}">
              <a14:useLocalDpi xmlns:a14="http://schemas.microsoft.com/office/drawing/2010/main" val="0"/>
            </a:ext>
          </a:extLst>
        </a:blip>
        <a:srcRect/>
        <a:stretch>
          <a:fillRect/>
        </a:stretch>
      </xdr:blipFill>
      <xdr:spPr bwMode="auto">
        <a:xfrm>
          <a:off x="5027084" y="156675667"/>
          <a:ext cx="4181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645583</xdr:colOff>
      <xdr:row>141</xdr:row>
      <xdr:rowOff>116417</xdr:rowOff>
    </xdr:from>
    <xdr:to>
      <xdr:col>3</xdr:col>
      <xdr:colOff>4798483</xdr:colOff>
      <xdr:row>141</xdr:row>
      <xdr:rowOff>364067</xdr:rowOff>
    </xdr:to>
    <xdr:pic>
      <xdr:nvPicPr>
        <xdr:cNvPr id="161" name="Рисунок 160" descr="base_1_297021_32899">
          <a:extLst>
            <a:ext uri="{FF2B5EF4-FFF2-40B4-BE49-F238E27FC236}">
              <a16:creationId xmlns:a16="http://schemas.microsoft.com/office/drawing/2014/main" id="{00000000-0008-0000-0000-0000A1000000}"/>
            </a:ext>
          </a:extLst>
        </xdr:cNvPr>
        <xdr:cNvPicPr preferRelativeResize="0">
          <a:picLocks noChangeArrowheads="1"/>
        </xdr:cNvPicPr>
      </xdr:nvPicPr>
      <xdr:blipFill>
        <a:blip xmlns:r="http://schemas.openxmlformats.org/officeDocument/2006/relationships" r:embed="rId132" cstate="print">
          <a:extLst>
            <a:ext uri="{28A0092B-C50C-407E-A947-70E740481C1C}">
              <a14:useLocalDpi xmlns:a14="http://schemas.microsoft.com/office/drawing/2010/main" val="0"/>
            </a:ext>
          </a:extLst>
        </a:blip>
        <a:srcRect/>
        <a:stretch>
          <a:fillRect/>
        </a:stretch>
      </xdr:blipFill>
      <xdr:spPr bwMode="auto">
        <a:xfrm>
          <a:off x="4931833" y="157554084"/>
          <a:ext cx="415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592667</xdr:colOff>
      <xdr:row>142</xdr:row>
      <xdr:rowOff>158750</xdr:rowOff>
    </xdr:from>
    <xdr:to>
      <xdr:col>3</xdr:col>
      <xdr:colOff>4774142</xdr:colOff>
      <xdr:row>142</xdr:row>
      <xdr:rowOff>406400</xdr:rowOff>
    </xdr:to>
    <xdr:pic>
      <xdr:nvPicPr>
        <xdr:cNvPr id="162" name="Рисунок 161" descr="base_1_297021_32900">
          <a:extLst>
            <a:ext uri="{FF2B5EF4-FFF2-40B4-BE49-F238E27FC236}">
              <a16:creationId xmlns:a16="http://schemas.microsoft.com/office/drawing/2014/main" id="{00000000-0008-0000-0000-0000A2000000}"/>
            </a:ext>
          </a:extLst>
        </xdr:cNvPr>
        <xdr:cNvPicPr preferRelativeResize="0">
          <a:picLocks noChangeArrowheads="1"/>
        </xdr:cNvPicPr>
      </xdr:nvPicPr>
      <xdr:blipFill>
        <a:blip xmlns:r="http://schemas.openxmlformats.org/officeDocument/2006/relationships" r:embed="rId133" cstate="print">
          <a:extLst>
            <a:ext uri="{28A0092B-C50C-407E-A947-70E740481C1C}">
              <a14:useLocalDpi xmlns:a14="http://schemas.microsoft.com/office/drawing/2010/main" val="0"/>
            </a:ext>
          </a:extLst>
        </a:blip>
        <a:srcRect/>
        <a:stretch>
          <a:fillRect/>
        </a:stretch>
      </xdr:blipFill>
      <xdr:spPr bwMode="auto">
        <a:xfrm>
          <a:off x="4878917" y="116257917"/>
          <a:ext cx="4181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687916</xdr:colOff>
      <xdr:row>143</xdr:row>
      <xdr:rowOff>116417</xdr:rowOff>
    </xdr:from>
    <xdr:to>
      <xdr:col>3</xdr:col>
      <xdr:colOff>4745566</xdr:colOff>
      <xdr:row>143</xdr:row>
      <xdr:rowOff>364067</xdr:rowOff>
    </xdr:to>
    <xdr:pic>
      <xdr:nvPicPr>
        <xdr:cNvPr id="163" name="Рисунок 162" descr="base_1_297021_32901">
          <a:extLst>
            <a:ext uri="{FF2B5EF4-FFF2-40B4-BE49-F238E27FC236}">
              <a16:creationId xmlns:a16="http://schemas.microsoft.com/office/drawing/2014/main" id="{00000000-0008-0000-0000-0000A3000000}"/>
            </a:ext>
          </a:extLst>
        </xdr:cNvPr>
        <xdr:cNvPicPr preferRelativeResize="0">
          <a:picLocks noChangeArrowheads="1"/>
        </xdr:cNvPicPr>
      </xdr:nvPicPr>
      <xdr:blipFill>
        <a:blip xmlns:r="http://schemas.openxmlformats.org/officeDocument/2006/relationships" r:embed="rId134" cstate="print">
          <a:extLst>
            <a:ext uri="{28A0092B-C50C-407E-A947-70E740481C1C}">
              <a14:useLocalDpi xmlns:a14="http://schemas.microsoft.com/office/drawing/2010/main" val="0"/>
            </a:ext>
          </a:extLst>
        </a:blip>
        <a:srcRect/>
        <a:stretch>
          <a:fillRect/>
        </a:stretch>
      </xdr:blipFill>
      <xdr:spPr bwMode="auto">
        <a:xfrm>
          <a:off x="4974166" y="159564917"/>
          <a:ext cx="405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571500</xdr:colOff>
      <xdr:row>144</xdr:row>
      <xdr:rowOff>201084</xdr:rowOff>
    </xdr:from>
    <xdr:to>
      <xdr:col>3</xdr:col>
      <xdr:colOff>4676775</xdr:colOff>
      <xdr:row>144</xdr:row>
      <xdr:rowOff>448734</xdr:rowOff>
    </xdr:to>
    <xdr:pic>
      <xdr:nvPicPr>
        <xdr:cNvPr id="164" name="Рисунок 163" descr="base_1_297021_32902">
          <a:extLst>
            <a:ext uri="{FF2B5EF4-FFF2-40B4-BE49-F238E27FC236}">
              <a16:creationId xmlns:a16="http://schemas.microsoft.com/office/drawing/2014/main" id="{00000000-0008-0000-0000-0000A4000000}"/>
            </a:ext>
          </a:extLst>
        </xdr:cNvPr>
        <xdr:cNvPicPr preferRelativeResize="0">
          <a:picLocks noChangeArrowheads="1"/>
        </xdr:cNvPicPr>
      </xdr:nvPicPr>
      <xdr:blipFill>
        <a:blip xmlns:r="http://schemas.openxmlformats.org/officeDocument/2006/relationships" r:embed="rId135" cstate="print">
          <a:extLst>
            <a:ext uri="{28A0092B-C50C-407E-A947-70E740481C1C}">
              <a14:useLocalDpi xmlns:a14="http://schemas.microsoft.com/office/drawing/2010/main" val="0"/>
            </a:ext>
          </a:extLst>
        </a:blip>
        <a:srcRect/>
        <a:stretch>
          <a:fillRect/>
        </a:stretch>
      </xdr:blipFill>
      <xdr:spPr bwMode="auto">
        <a:xfrm>
          <a:off x="4857750" y="117633751"/>
          <a:ext cx="41052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571500</xdr:colOff>
      <xdr:row>145</xdr:row>
      <xdr:rowOff>169334</xdr:rowOff>
    </xdr:from>
    <xdr:to>
      <xdr:col>3</xdr:col>
      <xdr:colOff>4686300</xdr:colOff>
      <xdr:row>145</xdr:row>
      <xdr:rowOff>416984</xdr:rowOff>
    </xdr:to>
    <xdr:pic>
      <xdr:nvPicPr>
        <xdr:cNvPr id="165" name="Рисунок 164" descr="base_1_297021_32903">
          <a:extLst>
            <a:ext uri="{FF2B5EF4-FFF2-40B4-BE49-F238E27FC236}">
              <a16:creationId xmlns:a16="http://schemas.microsoft.com/office/drawing/2014/main" id="{00000000-0008-0000-0000-0000A5000000}"/>
            </a:ext>
          </a:extLst>
        </xdr:cNvPr>
        <xdr:cNvPicPr preferRelativeResize="0">
          <a:picLocks noChangeArrowheads="1"/>
        </xdr:cNvPicPr>
      </xdr:nvPicPr>
      <xdr:blipFill>
        <a:blip xmlns:r="http://schemas.openxmlformats.org/officeDocument/2006/relationships" r:embed="rId136" cstate="print">
          <a:extLst>
            <a:ext uri="{28A0092B-C50C-407E-A947-70E740481C1C}">
              <a14:useLocalDpi xmlns:a14="http://schemas.microsoft.com/office/drawing/2010/main" val="0"/>
            </a:ext>
          </a:extLst>
        </a:blip>
        <a:srcRect/>
        <a:stretch>
          <a:fillRect/>
        </a:stretch>
      </xdr:blipFill>
      <xdr:spPr bwMode="auto">
        <a:xfrm>
          <a:off x="4857750" y="118184084"/>
          <a:ext cx="411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624417</xdr:colOff>
      <xdr:row>146</xdr:row>
      <xdr:rowOff>137583</xdr:rowOff>
    </xdr:from>
    <xdr:to>
      <xdr:col>3</xdr:col>
      <xdr:colOff>4777317</xdr:colOff>
      <xdr:row>146</xdr:row>
      <xdr:rowOff>385233</xdr:rowOff>
    </xdr:to>
    <xdr:pic>
      <xdr:nvPicPr>
        <xdr:cNvPr id="166" name="Рисунок 165" descr="base_1_297021_32904">
          <a:extLst>
            <a:ext uri="{FF2B5EF4-FFF2-40B4-BE49-F238E27FC236}">
              <a16:creationId xmlns:a16="http://schemas.microsoft.com/office/drawing/2014/main" id="{00000000-0008-0000-0000-0000A6000000}"/>
            </a:ext>
          </a:extLst>
        </xdr:cNvPr>
        <xdr:cNvPicPr preferRelativeResize="0">
          <a:picLocks noChangeArrowheads="1"/>
        </xdr:cNvPicPr>
      </xdr:nvPicPr>
      <xdr:blipFill>
        <a:blip xmlns:r="http://schemas.openxmlformats.org/officeDocument/2006/relationships" r:embed="rId137" cstate="print">
          <a:extLst>
            <a:ext uri="{28A0092B-C50C-407E-A947-70E740481C1C}">
              <a14:useLocalDpi xmlns:a14="http://schemas.microsoft.com/office/drawing/2010/main" val="0"/>
            </a:ext>
          </a:extLst>
        </a:blip>
        <a:srcRect/>
        <a:stretch>
          <a:fillRect/>
        </a:stretch>
      </xdr:blipFill>
      <xdr:spPr bwMode="auto">
        <a:xfrm>
          <a:off x="4910667" y="118734416"/>
          <a:ext cx="415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645583</xdr:colOff>
      <xdr:row>147</xdr:row>
      <xdr:rowOff>169334</xdr:rowOff>
    </xdr:from>
    <xdr:to>
      <xdr:col>3</xdr:col>
      <xdr:colOff>4788958</xdr:colOff>
      <xdr:row>147</xdr:row>
      <xdr:rowOff>416984</xdr:rowOff>
    </xdr:to>
    <xdr:pic>
      <xdr:nvPicPr>
        <xdr:cNvPr id="167" name="Рисунок 166" descr="base_1_297021_32905">
          <a:extLst>
            <a:ext uri="{FF2B5EF4-FFF2-40B4-BE49-F238E27FC236}">
              <a16:creationId xmlns:a16="http://schemas.microsoft.com/office/drawing/2014/main" id="{00000000-0008-0000-0000-0000A7000000}"/>
            </a:ext>
          </a:extLst>
        </xdr:cNvPr>
        <xdr:cNvPicPr preferRelativeResize="0">
          <a:picLocks noChangeArrowheads="1"/>
        </xdr:cNvPicPr>
      </xdr:nvPicPr>
      <xdr:blipFill>
        <a:blip xmlns:r="http://schemas.openxmlformats.org/officeDocument/2006/relationships" r:embed="rId138" cstate="print">
          <a:extLst>
            <a:ext uri="{28A0092B-C50C-407E-A947-70E740481C1C}">
              <a14:useLocalDpi xmlns:a14="http://schemas.microsoft.com/office/drawing/2010/main" val="0"/>
            </a:ext>
          </a:extLst>
        </a:blip>
        <a:srcRect/>
        <a:stretch>
          <a:fillRect/>
        </a:stretch>
      </xdr:blipFill>
      <xdr:spPr bwMode="auto">
        <a:xfrm>
          <a:off x="4931833" y="119348251"/>
          <a:ext cx="41433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645583</xdr:colOff>
      <xdr:row>148</xdr:row>
      <xdr:rowOff>179916</xdr:rowOff>
    </xdr:from>
    <xdr:to>
      <xdr:col>3</xdr:col>
      <xdr:colOff>4798483</xdr:colOff>
      <xdr:row>148</xdr:row>
      <xdr:rowOff>427566</xdr:rowOff>
    </xdr:to>
    <xdr:pic>
      <xdr:nvPicPr>
        <xdr:cNvPr id="168" name="Рисунок 167" descr="base_1_297021_32906">
          <a:extLst>
            <a:ext uri="{FF2B5EF4-FFF2-40B4-BE49-F238E27FC236}">
              <a16:creationId xmlns:a16="http://schemas.microsoft.com/office/drawing/2014/main" id="{00000000-0008-0000-0000-0000A8000000}"/>
            </a:ext>
          </a:extLst>
        </xdr:cNvPr>
        <xdr:cNvPicPr preferRelativeResize="0">
          <a:picLocks noChangeArrowheads="1"/>
        </xdr:cNvPicPr>
      </xdr:nvPicPr>
      <xdr:blipFill>
        <a:blip xmlns:r="http://schemas.openxmlformats.org/officeDocument/2006/relationships" r:embed="rId139" cstate="print">
          <a:extLst>
            <a:ext uri="{28A0092B-C50C-407E-A947-70E740481C1C}">
              <a14:useLocalDpi xmlns:a14="http://schemas.microsoft.com/office/drawing/2010/main" val="0"/>
            </a:ext>
          </a:extLst>
        </a:blip>
        <a:srcRect/>
        <a:stretch>
          <a:fillRect/>
        </a:stretch>
      </xdr:blipFill>
      <xdr:spPr bwMode="auto">
        <a:xfrm>
          <a:off x="4931833" y="119940916"/>
          <a:ext cx="415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603250</xdr:colOff>
      <xdr:row>149</xdr:row>
      <xdr:rowOff>169334</xdr:rowOff>
    </xdr:from>
    <xdr:to>
      <xdr:col>3</xdr:col>
      <xdr:colOff>4832350</xdr:colOff>
      <xdr:row>149</xdr:row>
      <xdr:rowOff>416984</xdr:rowOff>
    </xdr:to>
    <xdr:pic>
      <xdr:nvPicPr>
        <xdr:cNvPr id="169" name="Рисунок 168" descr="base_1_297021_32907">
          <a:extLst>
            <a:ext uri="{FF2B5EF4-FFF2-40B4-BE49-F238E27FC236}">
              <a16:creationId xmlns:a16="http://schemas.microsoft.com/office/drawing/2014/main" id="{00000000-0008-0000-0000-0000A9000000}"/>
            </a:ext>
          </a:extLst>
        </xdr:cNvPr>
        <xdr:cNvPicPr preferRelativeResize="0">
          <a:picLocks noChangeArrowheads="1"/>
        </xdr:cNvPicPr>
      </xdr:nvPicPr>
      <xdr:blipFill>
        <a:blip xmlns:r="http://schemas.openxmlformats.org/officeDocument/2006/relationships" r:embed="rId140" cstate="print">
          <a:extLst>
            <a:ext uri="{28A0092B-C50C-407E-A947-70E740481C1C}">
              <a14:useLocalDpi xmlns:a14="http://schemas.microsoft.com/office/drawing/2010/main" val="0"/>
            </a:ext>
          </a:extLst>
        </a:blip>
        <a:srcRect/>
        <a:stretch>
          <a:fillRect/>
        </a:stretch>
      </xdr:blipFill>
      <xdr:spPr bwMode="auto">
        <a:xfrm>
          <a:off x="4889500" y="120512417"/>
          <a:ext cx="42291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592666</xdr:colOff>
      <xdr:row>150</xdr:row>
      <xdr:rowOff>169334</xdr:rowOff>
    </xdr:from>
    <xdr:to>
      <xdr:col>3</xdr:col>
      <xdr:colOff>4878916</xdr:colOff>
      <xdr:row>150</xdr:row>
      <xdr:rowOff>416984</xdr:rowOff>
    </xdr:to>
    <xdr:pic>
      <xdr:nvPicPr>
        <xdr:cNvPr id="170" name="Рисунок 169" descr="base_1_297021_32908">
          <a:extLst>
            <a:ext uri="{FF2B5EF4-FFF2-40B4-BE49-F238E27FC236}">
              <a16:creationId xmlns:a16="http://schemas.microsoft.com/office/drawing/2014/main" id="{00000000-0008-0000-0000-0000AA000000}"/>
            </a:ext>
          </a:extLst>
        </xdr:cNvPr>
        <xdr:cNvPicPr preferRelativeResize="0">
          <a:picLocks noChangeArrowheads="1"/>
        </xdr:cNvPicPr>
      </xdr:nvPicPr>
      <xdr:blipFill>
        <a:blip xmlns:r="http://schemas.openxmlformats.org/officeDocument/2006/relationships" r:embed="rId141" cstate="print">
          <a:extLst>
            <a:ext uri="{28A0092B-C50C-407E-A947-70E740481C1C}">
              <a14:useLocalDpi xmlns:a14="http://schemas.microsoft.com/office/drawing/2010/main" val="0"/>
            </a:ext>
          </a:extLst>
        </a:blip>
        <a:srcRect/>
        <a:stretch>
          <a:fillRect/>
        </a:stretch>
      </xdr:blipFill>
      <xdr:spPr bwMode="auto">
        <a:xfrm>
          <a:off x="4878916" y="121083917"/>
          <a:ext cx="42862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592666</xdr:colOff>
      <xdr:row>151</xdr:row>
      <xdr:rowOff>137584</xdr:rowOff>
    </xdr:from>
    <xdr:to>
      <xdr:col>3</xdr:col>
      <xdr:colOff>4897966</xdr:colOff>
      <xdr:row>151</xdr:row>
      <xdr:rowOff>385234</xdr:rowOff>
    </xdr:to>
    <xdr:pic>
      <xdr:nvPicPr>
        <xdr:cNvPr id="171" name="Рисунок 170" descr="base_1_297021_32909">
          <a:extLst>
            <a:ext uri="{FF2B5EF4-FFF2-40B4-BE49-F238E27FC236}">
              <a16:creationId xmlns:a16="http://schemas.microsoft.com/office/drawing/2014/main" id="{00000000-0008-0000-0000-0000AB000000}"/>
            </a:ext>
          </a:extLst>
        </xdr:cNvPr>
        <xdr:cNvPicPr preferRelativeResize="0">
          <a:picLocks noChangeArrowheads="1"/>
        </xdr:cNvPicPr>
      </xdr:nvPicPr>
      <xdr:blipFill>
        <a:blip xmlns:r="http://schemas.openxmlformats.org/officeDocument/2006/relationships" r:embed="rId142" cstate="print">
          <a:extLst>
            <a:ext uri="{28A0092B-C50C-407E-A947-70E740481C1C}">
              <a14:useLocalDpi xmlns:a14="http://schemas.microsoft.com/office/drawing/2010/main" val="0"/>
            </a:ext>
          </a:extLst>
        </a:blip>
        <a:srcRect/>
        <a:stretch>
          <a:fillRect/>
        </a:stretch>
      </xdr:blipFill>
      <xdr:spPr bwMode="auto">
        <a:xfrm>
          <a:off x="4878916" y="121634251"/>
          <a:ext cx="43053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560916</xdr:colOff>
      <xdr:row>152</xdr:row>
      <xdr:rowOff>137584</xdr:rowOff>
    </xdr:from>
    <xdr:to>
      <xdr:col>3</xdr:col>
      <xdr:colOff>4913841</xdr:colOff>
      <xdr:row>152</xdr:row>
      <xdr:rowOff>385234</xdr:rowOff>
    </xdr:to>
    <xdr:pic>
      <xdr:nvPicPr>
        <xdr:cNvPr id="172" name="Рисунок 171" descr="base_1_297021_32910">
          <a:extLst>
            <a:ext uri="{FF2B5EF4-FFF2-40B4-BE49-F238E27FC236}">
              <a16:creationId xmlns:a16="http://schemas.microsoft.com/office/drawing/2014/main" id="{00000000-0008-0000-0000-0000AC000000}"/>
            </a:ext>
          </a:extLst>
        </xdr:cNvPr>
        <xdr:cNvPicPr preferRelativeResize="0">
          <a:picLocks noChangeArrowheads="1"/>
        </xdr:cNvPicPr>
      </xdr:nvPicPr>
      <xdr:blipFill>
        <a:blip xmlns:r="http://schemas.openxmlformats.org/officeDocument/2006/relationships" r:embed="rId143" cstate="print">
          <a:extLst>
            <a:ext uri="{28A0092B-C50C-407E-A947-70E740481C1C}">
              <a14:useLocalDpi xmlns:a14="http://schemas.microsoft.com/office/drawing/2010/main" val="0"/>
            </a:ext>
          </a:extLst>
        </a:blip>
        <a:srcRect/>
        <a:stretch>
          <a:fillRect/>
        </a:stretch>
      </xdr:blipFill>
      <xdr:spPr bwMode="auto">
        <a:xfrm>
          <a:off x="4847166" y="122216334"/>
          <a:ext cx="435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603250</xdr:colOff>
      <xdr:row>153</xdr:row>
      <xdr:rowOff>148167</xdr:rowOff>
    </xdr:from>
    <xdr:to>
      <xdr:col>3</xdr:col>
      <xdr:colOff>4832350</xdr:colOff>
      <xdr:row>153</xdr:row>
      <xdr:rowOff>395817</xdr:rowOff>
    </xdr:to>
    <xdr:pic>
      <xdr:nvPicPr>
        <xdr:cNvPr id="173" name="Рисунок 172" descr="base_1_297021_32911">
          <a:extLst>
            <a:ext uri="{FF2B5EF4-FFF2-40B4-BE49-F238E27FC236}">
              <a16:creationId xmlns:a16="http://schemas.microsoft.com/office/drawing/2014/main" id="{00000000-0008-0000-0000-0000AD000000}"/>
            </a:ext>
          </a:extLst>
        </xdr:cNvPr>
        <xdr:cNvPicPr preferRelativeResize="0">
          <a:picLocks noChangeArrowheads="1"/>
        </xdr:cNvPicPr>
      </xdr:nvPicPr>
      <xdr:blipFill>
        <a:blip xmlns:r="http://schemas.openxmlformats.org/officeDocument/2006/relationships" r:embed="rId144" cstate="print">
          <a:extLst>
            <a:ext uri="{28A0092B-C50C-407E-A947-70E740481C1C}">
              <a14:useLocalDpi xmlns:a14="http://schemas.microsoft.com/office/drawing/2010/main" val="0"/>
            </a:ext>
          </a:extLst>
        </a:blip>
        <a:srcRect/>
        <a:stretch>
          <a:fillRect/>
        </a:stretch>
      </xdr:blipFill>
      <xdr:spPr bwMode="auto">
        <a:xfrm>
          <a:off x="4889500" y="122809000"/>
          <a:ext cx="42291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592667</xdr:colOff>
      <xdr:row>154</xdr:row>
      <xdr:rowOff>169334</xdr:rowOff>
    </xdr:from>
    <xdr:to>
      <xdr:col>3</xdr:col>
      <xdr:colOff>4945592</xdr:colOff>
      <xdr:row>154</xdr:row>
      <xdr:rowOff>416984</xdr:rowOff>
    </xdr:to>
    <xdr:pic>
      <xdr:nvPicPr>
        <xdr:cNvPr id="174" name="Рисунок 173" descr="base_1_297021_32912">
          <a:extLst>
            <a:ext uri="{FF2B5EF4-FFF2-40B4-BE49-F238E27FC236}">
              <a16:creationId xmlns:a16="http://schemas.microsoft.com/office/drawing/2014/main" id="{00000000-0008-0000-0000-0000AE000000}"/>
            </a:ext>
          </a:extLst>
        </xdr:cNvPr>
        <xdr:cNvPicPr preferRelativeResize="0">
          <a:picLocks noChangeArrowheads="1"/>
        </xdr:cNvPicPr>
      </xdr:nvPicPr>
      <xdr:blipFill>
        <a:blip xmlns:r="http://schemas.openxmlformats.org/officeDocument/2006/relationships" r:embed="rId145" cstate="print">
          <a:extLst>
            <a:ext uri="{28A0092B-C50C-407E-A947-70E740481C1C}">
              <a14:useLocalDpi xmlns:a14="http://schemas.microsoft.com/office/drawing/2010/main" val="0"/>
            </a:ext>
          </a:extLst>
        </a:blip>
        <a:srcRect/>
        <a:stretch>
          <a:fillRect/>
        </a:stretch>
      </xdr:blipFill>
      <xdr:spPr bwMode="auto">
        <a:xfrm>
          <a:off x="4878917" y="123412251"/>
          <a:ext cx="435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1830916</xdr:colOff>
      <xdr:row>155</xdr:row>
      <xdr:rowOff>116417</xdr:rowOff>
    </xdr:from>
    <xdr:to>
      <xdr:col>3</xdr:col>
      <xdr:colOff>3774016</xdr:colOff>
      <xdr:row>155</xdr:row>
      <xdr:rowOff>364067</xdr:rowOff>
    </xdr:to>
    <xdr:pic>
      <xdr:nvPicPr>
        <xdr:cNvPr id="175" name="Рисунок 174" descr="base_1_297021_32913">
          <a:extLst>
            <a:ext uri="{FF2B5EF4-FFF2-40B4-BE49-F238E27FC236}">
              <a16:creationId xmlns:a16="http://schemas.microsoft.com/office/drawing/2014/main" id="{00000000-0008-0000-0000-0000AF000000}"/>
            </a:ext>
          </a:extLst>
        </xdr:cNvPr>
        <xdr:cNvPicPr preferRelativeResize="0">
          <a:picLocks noChangeArrowheads="1"/>
        </xdr:cNvPicPr>
      </xdr:nvPicPr>
      <xdr:blipFill>
        <a:blip xmlns:r="http://schemas.openxmlformats.org/officeDocument/2006/relationships" r:embed="rId146" cstate="print">
          <a:extLst>
            <a:ext uri="{28A0092B-C50C-407E-A947-70E740481C1C}">
              <a14:useLocalDpi xmlns:a14="http://schemas.microsoft.com/office/drawing/2010/main" val="0"/>
            </a:ext>
          </a:extLst>
        </a:blip>
        <a:srcRect/>
        <a:stretch>
          <a:fillRect/>
        </a:stretch>
      </xdr:blipFill>
      <xdr:spPr bwMode="auto">
        <a:xfrm>
          <a:off x="6117166" y="170254084"/>
          <a:ext cx="19431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1714500</xdr:colOff>
      <xdr:row>156</xdr:row>
      <xdr:rowOff>116416</xdr:rowOff>
    </xdr:from>
    <xdr:to>
      <xdr:col>3</xdr:col>
      <xdr:colOff>3905250</xdr:colOff>
      <xdr:row>156</xdr:row>
      <xdr:rowOff>364066</xdr:rowOff>
    </xdr:to>
    <xdr:pic>
      <xdr:nvPicPr>
        <xdr:cNvPr id="176" name="Рисунок 175" descr="base_1_297021_32914">
          <a:extLst>
            <a:ext uri="{FF2B5EF4-FFF2-40B4-BE49-F238E27FC236}">
              <a16:creationId xmlns:a16="http://schemas.microsoft.com/office/drawing/2014/main" id="{00000000-0008-0000-0000-0000B0000000}"/>
            </a:ext>
          </a:extLst>
        </xdr:cNvPr>
        <xdr:cNvPicPr preferRelativeResize="0">
          <a:picLocks noChangeArrowheads="1"/>
        </xdr:cNvPicPr>
      </xdr:nvPicPr>
      <xdr:blipFill>
        <a:blip xmlns:r="http://schemas.openxmlformats.org/officeDocument/2006/relationships" r:embed="rId147" cstate="print">
          <a:extLst>
            <a:ext uri="{28A0092B-C50C-407E-A947-70E740481C1C}">
              <a14:useLocalDpi xmlns:a14="http://schemas.microsoft.com/office/drawing/2010/main" val="0"/>
            </a:ext>
          </a:extLst>
        </a:blip>
        <a:srcRect/>
        <a:stretch>
          <a:fillRect/>
        </a:stretch>
      </xdr:blipFill>
      <xdr:spPr bwMode="auto">
        <a:xfrm>
          <a:off x="6000750" y="124713999"/>
          <a:ext cx="2190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1651000</xdr:colOff>
      <xdr:row>157</xdr:row>
      <xdr:rowOff>190500</xdr:rowOff>
    </xdr:from>
    <xdr:to>
      <xdr:col>3</xdr:col>
      <xdr:colOff>3917950</xdr:colOff>
      <xdr:row>157</xdr:row>
      <xdr:rowOff>438150</xdr:rowOff>
    </xdr:to>
    <xdr:pic>
      <xdr:nvPicPr>
        <xdr:cNvPr id="177" name="Рисунок 176" descr="base_1_297021_32915">
          <a:extLst>
            <a:ext uri="{FF2B5EF4-FFF2-40B4-BE49-F238E27FC236}">
              <a16:creationId xmlns:a16="http://schemas.microsoft.com/office/drawing/2014/main" id="{00000000-0008-0000-0000-0000B1000000}"/>
            </a:ext>
          </a:extLst>
        </xdr:cNvPr>
        <xdr:cNvPicPr preferRelativeResize="0">
          <a:picLocks noChangeArrowheads="1"/>
        </xdr:cNvPicPr>
      </xdr:nvPicPr>
      <xdr:blipFill>
        <a:blip xmlns:r="http://schemas.openxmlformats.org/officeDocument/2006/relationships" r:embed="rId148" cstate="print">
          <a:extLst>
            <a:ext uri="{28A0092B-C50C-407E-A947-70E740481C1C}">
              <a14:useLocalDpi xmlns:a14="http://schemas.microsoft.com/office/drawing/2010/main" val="0"/>
            </a:ext>
          </a:extLst>
        </a:blip>
        <a:srcRect/>
        <a:stretch>
          <a:fillRect/>
        </a:stretch>
      </xdr:blipFill>
      <xdr:spPr bwMode="auto">
        <a:xfrm>
          <a:off x="5937250" y="125306667"/>
          <a:ext cx="2266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1651000</xdr:colOff>
      <xdr:row>158</xdr:row>
      <xdr:rowOff>201083</xdr:rowOff>
    </xdr:from>
    <xdr:to>
      <xdr:col>3</xdr:col>
      <xdr:colOff>3917950</xdr:colOff>
      <xdr:row>158</xdr:row>
      <xdr:rowOff>448733</xdr:rowOff>
    </xdr:to>
    <xdr:pic>
      <xdr:nvPicPr>
        <xdr:cNvPr id="178" name="Рисунок 177" descr="base_1_297021_32916">
          <a:extLst>
            <a:ext uri="{FF2B5EF4-FFF2-40B4-BE49-F238E27FC236}">
              <a16:creationId xmlns:a16="http://schemas.microsoft.com/office/drawing/2014/main" id="{00000000-0008-0000-0000-0000B2000000}"/>
            </a:ext>
          </a:extLst>
        </xdr:cNvPr>
        <xdr:cNvPicPr preferRelativeResize="0">
          <a:picLocks noChangeArrowheads="1"/>
        </xdr:cNvPicPr>
      </xdr:nvPicPr>
      <xdr:blipFill>
        <a:blip xmlns:r="http://schemas.openxmlformats.org/officeDocument/2006/relationships" r:embed="rId149" cstate="print">
          <a:extLst>
            <a:ext uri="{28A0092B-C50C-407E-A947-70E740481C1C}">
              <a14:useLocalDpi xmlns:a14="http://schemas.microsoft.com/office/drawing/2010/main" val="0"/>
            </a:ext>
          </a:extLst>
        </a:blip>
        <a:srcRect/>
        <a:stretch>
          <a:fillRect/>
        </a:stretch>
      </xdr:blipFill>
      <xdr:spPr bwMode="auto">
        <a:xfrm>
          <a:off x="5937250" y="125899333"/>
          <a:ext cx="2266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1651000</xdr:colOff>
      <xdr:row>159</xdr:row>
      <xdr:rowOff>148167</xdr:rowOff>
    </xdr:from>
    <xdr:to>
      <xdr:col>3</xdr:col>
      <xdr:colOff>3927475</xdr:colOff>
      <xdr:row>159</xdr:row>
      <xdr:rowOff>395817</xdr:rowOff>
    </xdr:to>
    <xdr:pic>
      <xdr:nvPicPr>
        <xdr:cNvPr id="179" name="Рисунок 178" descr="base_1_297021_32917">
          <a:extLst>
            <a:ext uri="{FF2B5EF4-FFF2-40B4-BE49-F238E27FC236}">
              <a16:creationId xmlns:a16="http://schemas.microsoft.com/office/drawing/2014/main" id="{00000000-0008-0000-0000-0000B3000000}"/>
            </a:ext>
          </a:extLst>
        </xdr:cNvPr>
        <xdr:cNvPicPr preferRelativeResize="0">
          <a:picLocks noChangeArrowheads="1"/>
        </xdr:cNvPicPr>
      </xdr:nvPicPr>
      <xdr:blipFill>
        <a:blip xmlns:r="http://schemas.openxmlformats.org/officeDocument/2006/relationships" r:embed="rId150" cstate="print">
          <a:extLst>
            <a:ext uri="{28A0092B-C50C-407E-A947-70E740481C1C}">
              <a14:useLocalDpi xmlns:a14="http://schemas.microsoft.com/office/drawing/2010/main" val="0"/>
            </a:ext>
          </a:extLst>
        </a:blip>
        <a:srcRect/>
        <a:stretch>
          <a:fillRect/>
        </a:stretch>
      </xdr:blipFill>
      <xdr:spPr bwMode="auto">
        <a:xfrm>
          <a:off x="5937250" y="126428500"/>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1703916</xdr:colOff>
      <xdr:row>160</xdr:row>
      <xdr:rowOff>190500</xdr:rowOff>
    </xdr:from>
    <xdr:to>
      <xdr:col>3</xdr:col>
      <xdr:colOff>3980391</xdr:colOff>
      <xdr:row>160</xdr:row>
      <xdr:rowOff>438150</xdr:rowOff>
    </xdr:to>
    <xdr:pic>
      <xdr:nvPicPr>
        <xdr:cNvPr id="183" name="Рисунок 182" descr="base_1_297021_32918">
          <a:extLst>
            <a:ext uri="{FF2B5EF4-FFF2-40B4-BE49-F238E27FC236}">
              <a16:creationId xmlns:a16="http://schemas.microsoft.com/office/drawing/2014/main" id="{00000000-0008-0000-0000-0000B7000000}"/>
            </a:ext>
          </a:extLst>
        </xdr:cNvPr>
        <xdr:cNvPicPr preferRelativeResize="0">
          <a:picLocks noChangeArrowheads="1"/>
        </xdr:cNvPicPr>
      </xdr:nvPicPr>
      <xdr:blipFill>
        <a:blip xmlns:r="http://schemas.openxmlformats.org/officeDocument/2006/relationships" r:embed="rId151" cstate="print">
          <a:extLst>
            <a:ext uri="{28A0092B-C50C-407E-A947-70E740481C1C}">
              <a14:useLocalDpi xmlns:a14="http://schemas.microsoft.com/office/drawing/2010/main" val="0"/>
            </a:ext>
          </a:extLst>
        </a:blip>
        <a:srcRect/>
        <a:stretch>
          <a:fillRect/>
        </a:stretch>
      </xdr:blipFill>
      <xdr:spPr bwMode="auto">
        <a:xfrm>
          <a:off x="5990166" y="127052917"/>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1672166</xdr:colOff>
      <xdr:row>161</xdr:row>
      <xdr:rowOff>169333</xdr:rowOff>
    </xdr:from>
    <xdr:to>
      <xdr:col>3</xdr:col>
      <xdr:colOff>3948641</xdr:colOff>
      <xdr:row>161</xdr:row>
      <xdr:rowOff>416983</xdr:rowOff>
    </xdr:to>
    <xdr:pic>
      <xdr:nvPicPr>
        <xdr:cNvPr id="184" name="Рисунок 183" descr="base_1_297021_32919">
          <a:extLst>
            <a:ext uri="{FF2B5EF4-FFF2-40B4-BE49-F238E27FC236}">
              <a16:creationId xmlns:a16="http://schemas.microsoft.com/office/drawing/2014/main" id="{00000000-0008-0000-0000-0000B8000000}"/>
            </a:ext>
          </a:extLst>
        </xdr:cNvPr>
        <xdr:cNvPicPr preferRelativeResize="0">
          <a:picLocks noChangeArrowheads="1"/>
        </xdr:cNvPicPr>
      </xdr:nvPicPr>
      <xdr:blipFill>
        <a:blip xmlns:r="http://schemas.openxmlformats.org/officeDocument/2006/relationships" r:embed="rId152" cstate="print">
          <a:extLst>
            <a:ext uri="{28A0092B-C50C-407E-A947-70E740481C1C}">
              <a14:useLocalDpi xmlns:a14="http://schemas.microsoft.com/office/drawing/2010/main" val="0"/>
            </a:ext>
          </a:extLst>
        </a:blip>
        <a:srcRect/>
        <a:stretch>
          <a:fillRect/>
        </a:stretch>
      </xdr:blipFill>
      <xdr:spPr bwMode="auto">
        <a:xfrm>
          <a:off x="5958416" y="127613833"/>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1725083</xdr:colOff>
      <xdr:row>162</xdr:row>
      <xdr:rowOff>127000</xdr:rowOff>
    </xdr:from>
    <xdr:to>
      <xdr:col>3</xdr:col>
      <xdr:colOff>3906308</xdr:colOff>
      <xdr:row>162</xdr:row>
      <xdr:rowOff>374650</xdr:rowOff>
    </xdr:to>
    <xdr:pic>
      <xdr:nvPicPr>
        <xdr:cNvPr id="185" name="Рисунок 184" descr="base_1_297021_32920">
          <a:extLst>
            <a:ext uri="{FF2B5EF4-FFF2-40B4-BE49-F238E27FC236}">
              <a16:creationId xmlns:a16="http://schemas.microsoft.com/office/drawing/2014/main" id="{00000000-0008-0000-0000-0000B9000000}"/>
            </a:ext>
          </a:extLst>
        </xdr:cNvPr>
        <xdr:cNvPicPr preferRelativeResize="0">
          <a:picLocks noChangeArrowheads="1"/>
        </xdr:cNvPicPr>
      </xdr:nvPicPr>
      <xdr:blipFill>
        <a:blip xmlns:r="http://schemas.openxmlformats.org/officeDocument/2006/relationships" r:embed="rId153" cstate="print">
          <a:extLst>
            <a:ext uri="{28A0092B-C50C-407E-A947-70E740481C1C}">
              <a14:useLocalDpi xmlns:a14="http://schemas.microsoft.com/office/drawing/2010/main" val="0"/>
            </a:ext>
          </a:extLst>
        </a:blip>
        <a:srcRect/>
        <a:stretch>
          <a:fillRect/>
        </a:stretch>
      </xdr:blipFill>
      <xdr:spPr bwMode="auto">
        <a:xfrm>
          <a:off x="6011333" y="128153583"/>
          <a:ext cx="2181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1672166</xdr:colOff>
      <xdr:row>163</xdr:row>
      <xdr:rowOff>179917</xdr:rowOff>
    </xdr:from>
    <xdr:to>
      <xdr:col>3</xdr:col>
      <xdr:colOff>3929591</xdr:colOff>
      <xdr:row>163</xdr:row>
      <xdr:rowOff>427567</xdr:rowOff>
    </xdr:to>
    <xdr:pic>
      <xdr:nvPicPr>
        <xdr:cNvPr id="186" name="Рисунок 185" descr="base_1_297021_32921">
          <a:extLst>
            <a:ext uri="{FF2B5EF4-FFF2-40B4-BE49-F238E27FC236}">
              <a16:creationId xmlns:a16="http://schemas.microsoft.com/office/drawing/2014/main" id="{00000000-0008-0000-0000-0000BA000000}"/>
            </a:ext>
          </a:extLst>
        </xdr:cNvPr>
        <xdr:cNvPicPr preferRelativeResize="0">
          <a:picLocks noChangeArrowheads="1"/>
        </xdr:cNvPicPr>
      </xdr:nvPicPr>
      <xdr:blipFill>
        <a:blip xmlns:r="http://schemas.openxmlformats.org/officeDocument/2006/relationships" r:embed="rId154" cstate="print">
          <a:extLst>
            <a:ext uri="{28A0092B-C50C-407E-A947-70E740481C1C}">
              <a14:useLocalDpi xmlns:a14="http://schemas.microsoft.com/office/drawing/2010/main" val="0"/>
            </a:ext>
          </a:extLst>
        </a:blip>
        <a:srcRect/>
        <a:stretch>
          <a:fillRect/>
        </a:stretch>
      </xdr:blipFill>
      <xdr:spPr bwMode="auto">
        <a:xfrm>
          <a:off x="5958416" y="128799167"/>
          <a:ext cx="2257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1725083</xdr:colOff>
      <xdr:row>164</xdr:row>
      <xdr:rowOff>179916</xdr:rowOff>
    </xdr:from>
    <xdr:to>
      <xdr:col>3</xdr:col>
      <xdr:colOff>3982508</xdr:colOff>
      <xdr:row>164</xdr:row>
      <xdr:rowOff>427566</xdr:rowOff>
    </xdr:to>
    <xdr:pic>
      <xdr:nvPicPr>
        <xdr:cNvPr id="187" name="Рисунок 186" descr="base_1_297021_32922">
          <a:extLst>
            <a:ext uri="{FF2B5EF4-FFF2-40B4-BE49-F238E27FC236}">
              <a16:creationId xmlns:a16="http://schemas.microsoft.com/office/drawing/2014/main" id="{00000000-0008-0000-0000-0000BB000000}"/>
            </a:ext>
          </a:extLst>
        </xdr:cNvPr>
        <xdr:cNvPicPr preferRelativeResize="0">
          <a:picLocks noChangeArrowheads="1"/>
        </xdr:cNvPicPr>
      </xdr:nvPicPr>
      <xdr:blipFill>
        <a:blip xmlns:r="http://schemas.openxmlformats.org/officeDocument/2006/relationships" r:embed="rId155" cstate="print">
          <a:extLst>
            <a:ext uri="{28A0092B-C50C-407E-A947-70E740481C1C}">
              <a14:useLocalDpi xmlns:a14="http://schemas.microsoft.com/office/drawing/2010/main" val="0"/>
            </a:ext>
          </a:extLst>
        </a:blip>
        <a:srcRect/>
        <a:stretch>
          <a:fillRect/>
        </a:stretch>
      </xdr:blipFill>
      <xdr:spPr bwMode="auto">
        <a:xfrm>
          <a:off x="6011333" y="129381249"/>
          <a:ext cx="2257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1809750</xdr:colOff>
      <xdr:row>165</xdr:row>
      <xdr:rowOff>169333</xdr:rowOff>
    </xdr:from>
    <xdr:to>
      <xdr:col>3</xdr:col>
      <xdr:colOff>4076700</xdr:colOff>
      <xdr:row>165</xdr:row>
      <xdr:rowOff>416983</xdr:rowOff>
    </xdr:to>
    <xdr:pic>
      <xdr:nvPicPr>
        <xdr:cNvPr id="188" name="Рисунок 187" descr="base_1_297021_32923">
          <a:extLst>
            <a:ext uri="{FF2B5EF4-FFF2-40B4-BE49-F238E27FC236}">
              <a16:creationId xmlns:a16="http://schemas.microsoft.com/office/drawing/2014/main" id="{00000000-0008-0000-0000-0000BC000000}"/>
            </a:ext>
          </a:extLst>
        </xdr:cNvPr>
        <xdr:cNvPicPr preferRelativeResize="0">
          <a:picLocks noChangeArrowheads="1"/>
        </xdr:cNvPicPr>
      </xdr:nvPicPr>
      <xdr:blipFill>
        <a:blip xmlns:r="http://schemas.openxmlformats.org/officeDocument/2006/relationships" r:embed="rId156" cstate="print">
          <a:extLst>
            <a:ext uri="{28A0092B-C50C-407E-A947-70E740481C1C}">
              <a14:useLocalDpi xmlns:a14="http://schemas.microsoft.com/office/drawing/2010/main" val="0"/>
            </a:ext>
          </a:extLst>
        </a:blip>
        <a:srcRect/>
        <a:stretch>
          <a:fillRect/>
        </a:stretch>
      </xdr:blipFill>
      <xdr:spPr bwMode="auto">
        <a:xfrm>
          <a:off x="6096000" y="129952750"/>
          <a:ext cx="2266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1767417</xdr:colOff>
      <xdr:row>166</xdr:row>
      <xdr:rowOff>179917</xdr:rowOff>
    </xdr:from>
    <xdr:to>
      <xdr:col>3</xdr:col>
      <xdr:colOff>4034367</xdr:colOff>
      <xdr:row>166</xdr:row>
      <xdr:rowOff>427567</xdr:rowOff>
    </xdr:to>
    <xdr:pic>
      <xdr:nvPicPr>
        <xdr:cNvPr id="189" name="Рисунок 188" descr="base_1_297021_32924">
          <a:extLst>
            <a:ext uri="{FF2B5EF4-FFF2-40B4-BE49-F238E27FC236}">
              <a16:creationId xmlns:a16="http://schemas.microsoft.com/office/drawing/2014/main" id="{00000000-0008-0000-0000-0000BD000000}"/>
            </a:ext>
          </a:extLst>
        </xdr:cNvPr>
        <xdr:cNvPicPr preferRelativeResize="0">
          <a:picLocks noChangeArrowheads="1"/>
        </xdr:cNvPicPr>
      </xdr:nvPicPr>
      <xdr:blipFill>
        <a:blip xmlns:r="http://schemas.openxmlformats.org/officeDocument/2006/relationships" r:embed="rId157" cstate="print">
          <a:extLst>
            <a:ext uri="{28A0092B-C50C-407E-A947-70E740481C1C}">
              <a14:useLocalDpi xmlns:a14="http://schemas.microsoft.com/office/drawing/2010/main" val="0"/>
            </a:ext>
          </a:extLst>
        </a:blip>
        <a:srcRect/>
        <a:stretch>
          <a:fillRect/>
        </a:stretch>
      </xdr:blipFill>
      <xdr:spPr bwMode="auto">
        <a:xfrm>
          <a:off x="6053667" y="130545417"/>
          <a:ext cx="2266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1820333</xdr:colOff>
      <xdr:row>167</xdr:row>
      <xdr:rowOff>148167</xdr:rowOff>
    </xdr:from>
    <xdr:to>
      <xdr:col>3</xdr:col>
      <xdr:colOff>4096808</xdr:colOff>
      <xdr:row>167</xdr:row>
      <xdr:rowOff>395817</xdr:rowOff>
    </xdr:to>
    <xdr:pic>
      <xdr:nvPicPr>
        <xdr:cNvPr id="190" name="Рисунок 189" descr="base_1_297021_32925">
          <a:extLst>
            <a:ext uri="{FF2B5EF4-FFF2-40B4-BE49-F238E27FC236}">
              <a16:creationId xmlns:a16="http://schemas.microsoft.com/office/drawing/2014/main" id="{00000000-0008-0000-0000-0000BE000000}"/>
            </a:ext>
          </a:extLst>
        </xdr:cNvPr>
        <xdr:cNvPicPr preferRelativeResize="0">
          <a:picLocks noChangeArrowheads="1"/>
        </xdr:cNvPicPr>
      </xdr:nvPicPr>
      <xdr:blipFill>
        <a:blip xmlns:r="http://schemas.openxmlformats.org/officeDocument/2006/relationships" r:embed="rId158" cstate="print">
          <a:extLst>
            <a:ext uri="{28A0092B-C50C-407E-A947-70E740481C1C}">
              <a14:useLocalDpi xmlns:a14="http://schemas.microsoft.com/office/drawing/2010/main" val="0"/>
            </a:ext>
          </a:extLst>
        </a:blip>
        <a:srcRect/>
        <a:stretch>
          <a:fillRect/>
        </a:stretch>
      </xdr:blipFill>
      <xdr:spPr bwMode="auto">
        <a:xfrm>
          <a:off x="6106583" y="131095750"/>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1767417</xdr:colOff>
      <xdr:row>168</xdr:row>
      <xdr:rowOff>148167</xdr:rowOff>
    </xdr:from>
    <xdr:to>
      <xdr:col>3</xdr:col>
      <xdr:colOff>4043892</xdr:colOff>
      <xdr:row>168</xdr:row>
      <xdr:rowOff>395817</xdr:rowOff>
    </xdr:to>
    <xdr:pic>
      <xdr:nvPicPr>
        <xdr:cNvPr id="191" name="Рисунок 190" descr="base_1_297021_32926">
          <a:extLst>
            <a:ext uri="{FF2B5EF4-FFF2-40B4-BE49-F238E27FC236}">
              <a16:creationId xmlns:a16="http://schemas.microsoft.com/office/drawing/2014/main" id="{00000000-0008-0000-0000-0000BF000000}"/>
            </a:ext>
          </a:extLst>
        </xdr:cNvPr>
        <xdr:cNvPicPr preferRelativeResize="0">
          <a:picLocks noChangeArrowheads="1"/>
        </xdr:cNvPicPr>
      </xdr:nvPicPr>
      <xdr:blipFill>
        <a:blip xmlns:r="http://schemas.openxmlformats.org/officeDocument/2006/relationships" r:embed="rId159" cstate="print">
          <a:extLst>
            <a:ext uri="{28A0092B-C50C-407E-A947-70E740481C1C}">
              <a14:useLocalDpi xmlns:a14="http://schemas.microsoft.com/office/drawing/2010/main" val="0"/>
            </a:ext>
          </a:extLst>
        </a:blip>
        <a:srcRect/>
        <a:stretch>
          <a:fillRect/>
        </a:stretch>
      </xdr:blipFill>
      <xdr:spPr bwMode="auto">
        <a:xfrm>
          <a:off x="6053667" y="131677834"/>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1778000</xdr:colOff>
      <xdr:row>169</xdr:row>
      <xdr:rowOff>158751</xdr:rowOff>
    </xdr:from>
    <xdr:to>
      <xdr:col>3</xdr:col>
      <xdr:colOff>4111625</xdr:colOff>
      <xdr:row>169</xdr:row>
      <xdr:rowOff>406401</xdr:rowOff>
    </xdr:to>
    <xdr:pic>
      <xdr:nvPicPr>
        <xdr:cNvPr id="192" name="Рисунок 191" descr="base_1_297021_32927">
          <a:extLst>
            <a:ext uri="{FF2B5EF4-FFF2-40B4-BE49-F238E27FC236}">
              <a16:creationId xmlns:a16="http://schemas.microsoft.com/office/drawing/2014/main" id="{00000000-0008-0000-0000-0000C0000000}"/>
            </a:ext>
          </a:extLst>
        </xdr:cNvPr>
        <xdr:cNvPicPr preferRelativeResize="0">
          <a:picLocks noChangeArrowheads="1"/>
        </xdr:cNvPicPr>
      </xdr:nvPicPr>
      <xdr:blipFill>
        <a:blip xmlns:r="http://schemas.openxmlformats.org/officeDocument/2006/relationships" r:embed="rId160" cstate="print">
          <a:extLst>
            <a:ext uri="{28A0092B-C50C-407E-A947-70E740481C1C}">
              <a14:useLocalDpi xmlns:a14="http://schemas.microsoft.com/office/drawing/2010/main" val="0"/>
            </a:ext>
          </a:extLst>
        </a:blip>
        <a:srcRect/>
        <a:stretch>
          <a:fillRect/>
        </a:stretch>
      </xdr:blipFill>
      <xdr:spPr bwMode="auto">
        <a:xfrm>
          <a:off x="6064250" y="132217584"/>
          <a:ext cx="2333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1651000</xdr:colOff>
      <xdr:row>170</xdr:row>
      <xdr:rowOff>158750</xdr:rowOff>
    </xdr:from>
    <xdr:to>
      <xdr:col>3</xdr:col>
      <xdr:colOff>3994150</xdr:colOff>
      <xdr:row>170</xdr:row>
      <xdr:rowOff>406400</xdr:rowOff>
    </xdr:to>
    <xdr:pic>
      <xdr:nvPicPr>
        <xdr:cNvPr id="193" name="Рисунок 192" descr="base_1_297021_32928">
          <a:extLst>
            <a:ext uri="{FF2B5EF4-FFF2-40B4-BE49-F238E27FC236}">
              <a16:creationId xmlns:a16="http://schemas.microsoft.com/office/drawing/2014/main" id="{00000000-0008-0000-0000-0000C1000000}"/>
            </a:ext>
          </a:extLst>
        </xdr:cNvPr>
        <xdr:cNvPicPr preferRelativeResize="0">
          <a:picLocks noChangeArrowheads="1"/>
        </xdr:cNvPicPr>
      </xdr:nvPicPr>
      <xdr:blipFill>
        <a:blip xmlns:r="http://schemas.openxmlformats.org/officeDocument/2006/relationships" r:embed="rId161" cstate="print">
          <a:extLst>
            <a:ext uri="{28A0092B-C50C-407E-A947-70E740481C1C}">
              <a14:useLocalDpi xmlns:a14="http://schemas.microsoft.com/office/drawing/2010/main" val="0"/>
            </a:ext>
          </a:extLst>
        </a:blip>
        <a:srcRect/>
        <a:stretch>
          <a:fillRect/>
        </a:stretch>
      </xdr:blipFill>
      <xdr:spPr bwMode="auto">
        <a:xfrm>
          <a:off x="5937250" y="132799667"/>
          <a:ext cx="2343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1619250</xdr:colOff>
      <xdr:row>171</xdr:row>
      <xdr:rowOff>137583</xdr:rowOff>
    </xdr:from>
    <xdr:to>
      <xdr:col>3</xdr:col>
      <xdr:colOff>3981450</xdr:colOff>
      <xdr:row>171</xdr:row>
      <xdr:rowOff>385233</xdr:rowOff>
    </xdr:to>
    <xdr:pic>
      <xdr:nvPicPr>
        <xdr:cNvPr id="194" name="Рисунок 193" descr="base_1_297021_32929">
          <a:extLst>
            <a:ext uri="{FF2B5EF4-FFF2-40B4-BE49-F238E27FC236}">
              <a16:creationId xmlns:a16="http://schemas.microsoft.com/office/drawing/2014/main" id="{00000000-0008-0000-0000-0000C2000000}"/>
            </a:ext>
          </a:extLst>
        </xdr:cNvPr>
        <xdr:cNvPicPr preferRelativeResize="0">
          <a:picLocks noChangeArrowheads="1"/>
        </xdr:cNvPicPr>
      </xdr:nvPicPr>
      <xdr:blipFill>
        <a:blip xmlns:r="http://schemas.openxmlformats.org/officeDocument/2006/relationships" r:embed="rId162" cstate="print">
          <a:extLst>
            <a:ext uri="{28A0092B-C50C-407E-A947-70E740481C1C}">
              <a14:useLocalDpi xmlns:a14="http://schemas.microsoft.com/office/drawing/2010/main" val="0"/>
            </a:ext>
          </a:extLst>
        </a:blip>
        <a:srcRect/>
        <a:stretch>
          <a:fillRect/>
        </a:stretch>
      </xdr:blipFill>
      <xdr:spPr bwMode="auto">
        <a:xfrm>
          <a:off x="5905500" y="133360583"/>
          <a:ext cx="2362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1672166</xdr:colOff>
      <xdr:row>172</xdr:row>
      <xdr:rowOff>169333</xdr:rowOff>
    </xdr:from>
    <xdr:to>
      <xdr:col>3</xdr:col>
      <xdr:colOff>4015316</xdr:colOff>
      <xdr:row>172</xdr:row>
      <xdr:rowOff>416983</xdr:rowOff>
    </xdr:to>
    <xdr:pic>
      <xdr:nvPicPr>
        <xdr:cNvPr id="195" name="Рисунок 194" descr="base_1_297021_32930">
          <a:extLst>
            <a:ext uri="{FF2B5EF4-FFF2-40B4-BE49-F238E27FC236}">
              <a16:creationId xmlns:a16="http://schemas.microsoft.com/office/drawing/2014/main" id="{00000000-0008-0000-0000-0000C3000000}"/>
            </a:ext>
          </a:extLst>
        </xdr:cNvPr>
        <xdr:cNvPicPr preferRelativeResize="0">
          <a:picLocks noChangeArrowheads="1"/>
        </xdr:cNvPicPr>
      </xdr:nvPicPr>
      <xdr:blipFill>
        <a:blip xmlns:r="http://schemas.openxmlformats.org/officeDocument/2006/relationships" r:embed="rId163" cstate="print">
          <a:extLst>
            <a:ext uri="{28A0092B-C50C-407E-A947-70E740481C1C}">
              <a14:useLocalDpi xmlns:a14="http://schemas.microsoft.com/office/drawing/2010/main" val="0"/>
            </a:ext>
          </a:extLst>
        </a:blip>
        <a:srcRect/>
        <a:stretch>
          <a:fillRect/>
        </a:stretch>
      </xdr:blipFill>
      <xdr:spPr bwMode="auto">
        <a:xfrm>
          <a:off x="5958416" y="133974416"/>
          <a:ext cx="2343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1629834</xdr:colOff>
      <xdr:row>173</xdr:row>
      <xdr:rowOff>158750</xdr:rowOff>
    </xdr:from>
    <xdr:to>
      <xdr:col>3</xdr:col>
      <xdr:colOff>3992034</xdr:colOff>
      <xdr:row>173</xdr:row>
      <xdr:rowOff>406400</xdr:rowOff>
    </xdr:to>
    <xdr:pic>
      <xdr:nvPicPr>
        <xdr:cNvPr id="196" name="Рисунок 195" descr="base_1_297021_32931">
          <a:extLst>
            <a:ext uri="{FF2B5EF4-FFF2-40B4-BE49-F238E27FC236}">
              <a16:creationId xmlns:a16="http://schemas.microsoft.com/office/drawing/2014/main" id="{00000000-0008-0000-0000-0000C4000000}"/>
            </a:ext>
          </a:extLst>
        </xdr:cNvPr>
        <xdr:cNvPicPr preferRelativeResize="0">
          <a:picLocks noChangeArrowheads="1"/>
        </xdr:cNvPicPr>
      </xdr:nvPicPr>
      <xdr:blipFill>
        <a:blip xmlns:r="http://schemas.openxmlformats.org/officeDocument/2006/relationships" r:embed="rId164" cstate="print">
          <a:extLst>
            <a:ext uri="{28A0092B-C50C-407E-A947-70E740481C1C}">
              <a14:useLocalDpi xmlns:a14="http://schemas.microsoft.com/office/drawing/2010/main" val="0"/>
            </a:ext>
          </a:extLst>
        </a:blip>
        <a:srcRect/>
        <a:stretch>
          <a:fillRect/>
        </a:stretch>
      </xdr:blipFill>
      <xdr:spPr bwMode="auto">
        <a:xfrm>
          <a:off x="5916084" y="134545917"/>
          <a:ext cx="2362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1852083</xdr:colOff>
      <xdr:row>174</xdr:row>
      <xdr:rowOff>158750</xdr:rowOff>
    </xdr:from>
    <xdr:to>
      <xdr:col>3</xdr:col>
      <xdr:colOff>3795183</xdr:colOff>
      <xdr:row>174</xdr:row>
      <xdr:rowOff>406400</xdr:rowOff>
    </xdr:to>
    <xdr:pic>
      <xdr:nvPicPr>
        <xdr:cNvPr id="197" name="Рисунок 196" descr="base_1_297021_32932">
          <a:extLst>
            <a:ext uri="{FF2B5EF4-FFF2-40B4-BE49-F238E27FC236}">
              <a16:creationId xmlns:a16="http://schemas.microsoft.com/office/drawing/2014/main" id="{00000000-0008-0000-0000-0000C5000000}"/>
            </a:ext>
          </a:extLst>
        </xdr:cNvPr>
        <xdr:cNvPicPr preferRelativeResize="0">
          <a:picLocks noChangeArrowheads="1"/>
        </xdr:cNvPicPr>
      </xdr:nvPicPr>
      <xdr:blipFill>
        <a:blip xmlns:r="http://schemas.openxmlformats.org/officeDocument/2006/relationships" r:embed="rId165" cstate="print">
          <a:extLst>
            <a:ext uri="{28A0092B-C50C-407E-A947-70E740481C1C}">
              <a14:useLocalDpi xmlns:a14="http://schemas.microsoft.com/office/drawing/2010/main" val="0"/>
            </a:ext>
          </a:extLst>
        </a:blip>
        <a:srcRect/>
        <a:stretch>
          <a:fillRect/>
        </a:stretch>
      </xdr:blipFill>
      <xdr:spPr bwMode="auto">
        <a:xfrm>
          <a:off x="6138333" y="184816750"/>
          <a:ext cx="19431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1714500</xdr:colOff>
      <xdr:row>175</xdr:row>
      <xdr:rowOff>169333</xdr:rowOff>
    </xdr:from>
    <xdr:to>
      <xdr:col>3</xdr:col>
      <xdr:colOff>3905250</xdr:colOff>
      <xdr:row>175</xdr:row>
      <xdr:rowOff>416983</xdr:rowOff>
    </xdr:to>
    <xdr:pic>
      <xdr:nvPicPr>
        <xdr:cNvPr id="198" name="Рисунок 197" descr="base_1_297021_32933">
          <a:extLst>
            <a:ext uri="{FF2B5EF4-FFF2-40B4-BE49-F238E27FC236}">
              <a16:creationId xmlns:a16="http://schemas.microsoft.com/office/drawing/2014/main" id="{00000000-0008-0000-0000-0000C6000000}"/>
            </a:ext>
          </a:extLst>
        </xdr:cNvPr>
        <xdr:cNvPicPr preferRelativeResize="0">
          <a:picLocks noChangeArrowheads="1"/>
        </xdr:cNvPicPr>
      </xdr:nvPicPr>
      <xdr:blipFill>
        <a:blip xmlns:r="http://schemas.openxmlformats.org/officeDocument/2006/relationships" r:embed="rId166" cstate="print">
          <a:extLst>
            <a:ext uri="{28A0092B-C50C-407E-A947-70E740481C1C}">
              <a14:useLocalDpi xmlns:a14="http://schemas.microsoft.com/office/drawing/2010/main" val="0"/>
            </a:ext>
          </a:extLst>
        </a:blip>
        <a:srcRect/>
        <a:stretch>
          <a:fillRect/>
        </a:stretch>
      </xdr:blipFill>
      <xdr:spPr bwMode="auto">
        <a:xfrm>
          <a:off x="6000750" y="136101666"/>
          <a:ext cx="2190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1651000</xdr:colOff>
      <xdr:row>176</xdr:row>
      <xdr:rowOff>127000</xdr:rowOff>
    </xdr:from>
    <xdr:to>
      <xdr:col>3</xdr:col>
      <xdr:colOff>3917950</xdr:colOff>
      <xdr:row>176</xdr:row>
      <xdr:rowOff>374650</xdr:rowOff>
    </xdr:to>
    <xdr:pic>
      <xdr:nvPicPr>
        <xdr:cNvPr id="199" name="Рисунок 198" descr="base_1_297021_32934">
          <a:extLst>
            <a:ext uri="{FF2B5EF4-FFF2-40B4-BE49-F238E27FC236}">
              <a16:creationId xmlns:a16="http://schemas.microsoft.com/office/drawing/2014/main" id="{00000000-0008-0000-0000-0000C7000000}"/>
            </a:ext>
          </a:extLst>
        </xdr:cNvPr>
        <xdr:cNvPicPr preferRelativeResize="0">
          <a:picLocks noChangeArrowheads="1"/>
        </xdr:cNvPicPr>
      </xdr:nvPicPr>
      <xdr:blipFill>
        <a:blip xmlns:r="http://schemas.openxmlformats.org/officeDocument/2006/relationships" r:embed="rId167" cstate="print">
          <a:extLst>
            <a:ext uri="{28A0092B-C50C-407E-A947-70E740481C1C}">
              <a14:useLocalDpi xmlns:a14="http://schemas.microsoft.com/office/drawing/2010/main" val="0"/>
            </a:ext>
          </a:extLst>
        </a:blip>
        <a:srcRect/>
        <a:stretch>
          <a:fillRect/>
        </a:stretch>
      </xdr:blipFill>
      <xdr:spPr bwMode="auto">
        <a:xfrm>
          <a:off x="5937250" y="136652000"/>
          <a:ext cx="2266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1640417</xdr:colOff>
      <xdr:row>177</xdr:row>
      <xdr:rowOff>169334</xdr:rowOff>
    </xdr:from>
    <xdr:to>
      <xdr:col>3</xdr:col>
      <xdr:colOff>3907367</xdr:colOff>
      <xdr:row>177</xdr:row>
      <xdr:rowOff>416984</xdr:rowOff>
    </xdr:to>
    <xdr:pic>
      <xdr:nvPicPr>
        <xdr:cNvPr id="200" name="Рисунок 199" descr="base_1_297021_32935">
          <a:extLst>
            <a:ext uri="{FF2B5EF4-FFF2-40B4-BE49-F238E27FC236}">
              <a16:creationId xmlns:a16="http://schemas.microsoft.com/office/drawing/2014/main" id="{00000000-0008-0000-0000-0000C8000000}"/>
            </a:ext>
          </a:extLst>
        </xdr:cNvPr>
        <xdr:cNvPicPr preferRelativeResize="0">
          <a:picLocks noChangeArrowheads="1"/>
        </xdr:cNvPicPr>
      </xdr:nvPicPr>
      <xdr:blipFill>
        <a:blip xmlns:r="http://schemas.openxmlformats.org/officeDocument/2006/relationships" r:embed="rId168" cstate="print">
          <a:extLst>
            <a:ext uri="{28A0092B-C50C-407E-A947-70E740481C1C}">
              <a14:useLocalDpi xmlns:a14="http://schemas.microsoft.com/office/drawing/2010/main" val="0"/>
            </a:ext>
          </a:extLst>
        </a:blip>
        <a:srcRect/>
        <a:stretch>
          <a:fillRect/>
        </a:stretch>
      </xdr:blipFill>
      <xdr:spPr bwMode="auto">
        <a:xfrm>
          <a:off x="5926667" y="137276417"/>
          <a:ext cx="2266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1598083</xdr:colOff>
      <xdr:row>178</xdr:row>
      <xdr:rowOff>169333</xdr:rowOff>
    </xdr:from>
    <xdr:to>
      <xdr:col>3</xdr:col>
      <xdr:colOff>3874558</xdr:colOff>
      <xdr:row>178</xdr:row>
      <xdr:rowOff>416983</xdr:rowOff>
    </xdr:to>
    <xdr:pic>
      <xdr:nvPicPr>
        <xdr:cNvPr id="201" name="Рисунок 200" descr="base_1_297021_32936">
          <a:extLst>
            <a:ext uri="{FF2B5EF4-FFF2-40B4-BE49-F238E27FC236}">
              <a16:creationId xmlns:a16="http://schemas.microsoft.com/office/drawing/2014/main" id="{00000000-0008-0000-0000-0000C9000000}"/>
            </a:ext>
          </a:extLst>
        </xdr:cNvPr>
        <xdr:cNvPicPr preferRelativeResize="0">
          <a:picLocks noChangeArrowheads="1"/>
        </xdr:cNvPicPr>
      </xdr:nvPicPr>
      <xdr:blipFill>
        <a:blip xmlns:r="http://schemas.openxmlformats.org/officeDocument/2006/relationships" r:embed="rId169" cstate="print">
          <a:extLst>
            <a:ext uri="{28A0092B-C50C-407E-A947-70E740481C1C}">
              <a14:useLocalDpi xmlns:a14="http://schemas.microsoft.com/office/drawing/2010/main" val="0"/>
            </a:ext>
          </a:extLst>
        </a:blip>
        <a:srcRect/>
        <a:stretch>
          <a:fillRect/>
        </a:stretch>
      </xdr:blipFill>
      <xdr:spPr bwMode="auto">
        <a:xfrm>
          <a:off x="5884333" y="137858500"/>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1576917</xdr:colOff>
      <xdr:row>179</xdr:row>
      <xdr:rowOff>169333</xdr:rowOff>
    </xdr:from>
    <xdr:to>
      <xdr:col>3</xdr:col>
      <xdr:colOff>3853392</xdr:colOff>
      <xdr:row>179</xdr:row>
      <xdr:rowOff>416983</xdr:rowOff>
    </xdr:to>
    <xdr:pic>
      <xdr:nvPicPr>
        <xdr:cNvPr id="202" name="Рисунок 201" descr="base_1_297021_32937">
          <a:extLst>
            <a:ext uri="{FF2B5EF4-FFF2-40B4-BE49-F238E27FC236}">
              <a16:creationId xmlns:a16="http://schemas.microsoft.com/office/drawing/2014/main" id="{00000000-0008-0000-0000-0000CA000000}"/>
            </a:ext>
          </a:extLst>
        </xdr:cNvPr>
        <xdr:cNvPicPr preferRelativeResize="0">
          <a:picLocks noChangeArrowheads="1"/>
        </xdr:cNvPicPr>
      </xdr:nvPicPr>
      <xdr:blipFill>
        <a:blip xmlns:r="http://schemas.openxmlformats.org/officeDocument/2006/relationships" r:embed="rId170" cstate="print">
          <a:extLst>
            <a:ext uri="{28A0092B-C50C-407E-A947-70E740481C1C}">
              <a14:useLocalDpi xmlns:a14="http://schemas.microsoft.com/office/drawing/2010/main" val="0"/>
            </a:ext>
          </a:extLst>
        </a:blip>
        <a:srcRect/>
        <a:stretch>
          <a:fillRect/>
        </a:stretch>
      </xdr:blipFill>
      <xdr:spPr bwMode="auto">
        <a:xfrm>
          <a:off x="5863167" y="138440583"/>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1545167</xdr:colOff>
      <xdr:row>180</xdr:row>
      <xdr:rowOff>179917</xdr:rowOff>
    </xdr:from>
    <xdr:to>
      <xdr:col>3</xdr:col>
      <xdr:colOff>3821642</xdr:colOff>
      <xdr:row>180</xdr:row>
      <xdr:rowOff>427567</xdr:rowOff>
    </xdr:to>
    <xdr:pic>
      <xdr:nvPicPr>
        <xdr:cNvPr id="203" name="Рисунок 202" descr="base_1_297021_32938">
          <a:extLst>
            <a:ext uri="{FF2B5EF4-FFF2-40B4-BE49-F238E27FC236}">
              <a16:creationId xmlns:a16="http://schemas.microsoft.com/office/drawing/2014/main" id="{00000000-0008-0000-0000-0000CB000000}"/>
            </a:ext>
          </a:extLst>
        </xdr:cNvPr>
        <xdr:cNvPicPr preferRelativeResize="0">
          <a:picLocks noChangeArrowheads="1"/>
        </xdr:cNvPicPr>
      </xdr:nvPicPr>
      <xdr:blipFill>
        <a:blip xmlns:r="http://schemas.openxmlformats.org/officeDocument/2006/relationships" r:embed="rId171" cstate="print">
          <a:extLst>
            <a:ext uri="{28A0092B-C50C-407E-A947-70E740481C1C}">
              <a14:useLocalDpi xmlns:a14="http://schemas.microsoft.com/office/drawing/2010/main" val="0"/>
            </a:ext>
          </a:extLst>
        </a:blip>
        <a:srcRect/>
        <a:stretch>
          <a:fillRect/>
        </a:stretch>
      </xdr:blipFill>
      <xdr:spPr bwMode="auto">
        <a:xfrm>
          <a:off x="5831417" y="139033250"/>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1576916</xdr:colOff>
      <xdr:row>181</xdr:row>
      <xdr:rowOff>127000</xdr:rowOff>
    </xdr:from>
    <xdr:to>
      <xdr:col>3</xdr:col>
      <xdr:colOff>3758141</xdr:colOff>
      <xdr:row>181</xdr:row>
      <xdr:rowOff>374650</xdr:rowOff>
    </xdr:to>
    <xdr:pic>
      <xdr:nvPicPr>
        <xdr:cNvPr id="204" name="Рисунок 203" descr="base_1_297021_32939">
          <a:extLst>
            <a:ext uri="{FF2B5EF4-FFF2-40B4-BE49-F238E27FC236}">
              <a16:creationId xmlns:a16="http://schemas.microsoft.com/office/drawing/2014/main" id="{00000000-0008-0000-0000-0000CC000000}"/>
            </a:ext>
          </a:extLst>
        </xdr:cNvPr>
        <xdr:cNvPicPr preferRelativeResize="0">
          <a:picLocks noChangeArrowheads="1"/>
        </xdr:cNvPicPr>
      </xdr:nvPicPr>
      <xdr:blipFill>
        <a:blip xmlns:r="http://schemas.openxmlformats.org/officeDocument/2006/relationships" r:embed="rId172" cstate="print">
          <a:extLst>
            <a:ext uri="{28A0092B-C50C-407E-A947-70E740481C1C}">
              <a14:useLocalDpi xmlns:a14="http://schemas.microsoft.com/office/drawing/2010/main" val="0"/>
            </a:ext>
          </a:extLst>
        </a:blip>
        <a:srcRect/>
        <a:stretch>
          <a:fillRect/>
        </a:stretch>
      </xdr:blipFill>
      <xdr:spPr bwMode="auto">
        <a:xfrm>
          <a:off x="5863166" y="139562417"/>
          <a:ext cx="2181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1545167</xdr:colOff>
      <xdr:row>182</xdr:row>
      <xdr:rowOff>158750</xdr:rowOff>
    </xdr:from>
    <xdr:to>
      <xdr:col>3</xdr:col>
      <xdr:colOff>3802592</xdr:colOff>
      <xdr:row>182</xdr:row>
      <xdr:rowOff>406400</xdr:rowOff>
    </xdr:to>
    <xdr:pic>
      <xdr:nvPicPr>
        <xdr:cNvPr id="205" name="Рисунок 204" descr="base_1_297021_32940">
          <a:extLst>
            <a:ext uri="{FF2B5EF4-FFF2-40B4-BE49-F238E27FC236}">
              <a16:creationId xmlns:a16="http://schemas.microsoft.com/office/drawing/2014/main" id="{00000000-0008-0000-0000-0000CD000000}"/>
            </a:ext>
          </a:extLst>
        </xdr:cNvPr>
        <xdr:cNvPicPr preferRelativeResize="0">
          <a:picLocks noChangeArrowheads="1"/>
        </xdr:cNvPicPr>
      </xdr:nvPicPr>
      <xdr:blipFill>
        <a:blip xmlns:r="http://schemas.openxmlformats.org/officeDocument/2006/relationships" r:embed="rId173" cstate="print">
          <a:extLst>
            <a:ext uri="{28A0092B-C50C-407E-A947-70E740481C1C}">
              <a14:useLocalDpi xmlns:a14="http://schemas.microsoft.com/office/drawing/2010/main" val="0"/>
            </a:ext>
          </a:extLst>
        </a:blip>
        <a:srcRect/>
        <a:stretch>
          <a:fillRect/>
        </a:stretch>
      </xdr:blipFill>
      <xdr:spPr bwMode="auto">
        <a:xfrm>
          <a:off x="5831417" y="140112750"/>
          <a:ext cx="2257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1513417</xdr:colOff>
      <xdr:row>183</xdr:row>
      <xdr:rowOff>211667</xdr:rowOff>
    </xdr:from>
    <xdr:to>
      <xdr:col>3</xdr:col>
      <xdr:colOff>3770842</xdr:colOff>
      <xdr:row>183</xdr:row>
      <xdr:rowOff>459317</xdr:rowOff>
    </xdr:to>
    <xdr:pic>
      <xdr:nvPicPr>
        <xdr:cNvPr id="206" name="Рисунок 205" descr="base_1_297021_32941">
          <a:extLst>
            <a:ext uri="{FF2B5EF4-FFF2-40B4-BE49-F238E27FC236}">
              <a16:creationId xmlns:a16="http://schemas.microsoft.com/office/drawing/2014/main" id="{00000000-0008-0000-0000-0000CE000000}"/>
            </a:ext>
          </a:extLst>
        </xdr:cNvPr>
        <xdr:cNvPicPr preferRelativeResize="0">
          <a:picLocks noChangeArrowheads="1"/>
        </xdr:cNvPicPr>
      </xdr:nvPicPr>
      <xdr:blipFill>
        <a:blip xmlns:r="http://schemas.openxmlformats.org/officeDocument/2006/relationships" r:embed="rId174" cstate="print">
          <a:extLst>
            <a:ext uri="{28A0092B-C50C-407E-A947-70E740481C1C}">
              <a14:useLocalDpi xmlns:a14="http://schemas.microsoft.com/office/drawing/2010/main" val="0"/>
            </a:ext>
          </a:extLst>
        </a:blip>
        <a:srcRect/>
        <a:stretch>
          <a:fillRect/>
        </a:stretch>
      </xdr:blipFill>
      <xdr:spPr bwMode="auto">
        <a:xfrm>
          <a:off x="5799667" y="140747750"/>
          <a:ext cx="2257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1449916</xdr:colOff>
      <xdr:row>184</xdr:row>
      <xdr:rowOff>169333</xdr:rowOff>
    </xdr:from>
    <xdr:to>
      <xdr:col>3</xdr:col>
      <xdr:colOff>3716866</xdr:colOff>
      <xdr:row>184</xdr:row>
      <xdr:rowOff>416983</xdr:rowOff>
    </xdr:to>
    <xdr:pic>
      <xdr:nvPicPr>
        <xdr:cNvPr id="207" name="Рисунок 206" descr="base_1_297021_32942">
          <a:extLst>
            <a:ext uri="{FF2B5EF4-FFF2-40B4-BE49-F238E27FC236}">
              <a16:creationId xmlns:a16="http://schemas.microsoft.com/office/drawing/2014/main" id="{00000000-0008-0000-0000-0000CF000000}"/>
            </a:ext>
          </a:extLst>
        </xdr:cNvPr>
        <xdr:cNvPicPr preferRelativeResize="0">
          <a:picLocks noChangeArrowheads="1"/>
        </xdr:cNvPicPr>
      </xdr:nvPicPr>
      <xdr:blipFill>
        <a:blip xmlns:r="http://schemas.openxmlformats.org/officeDocument/2006/relationships" r:embed="rId175" cstate="print">
          <a:extLst>
            <a:ext uri="{28A0092B-C50C-407E-A947-70E740481C1C}">
              <a14:useLocalDpi xmlns:a14="http://schemas.microsoft.com/office/drawing/2010/main" val="0"/>
            </a:ext>
          </a:extLst>
        </a:blip>
        <a:srcRect/>
        <a:stretch>
          <a:fillRect/>
        </a:stretch>
      </xdr:blipFill>
      <xdr:spPr bwMode="auto">
        <a:xfrm>
          <a:off x="5736166" y="141287500"/>
          <a:ext cx="2266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1492250</xdr:colOff>
      <xdr:row>185</xdr:row>
      <xdr:rowOff>148167</xdr:rowOff>
    </xdr:from>
    <xdr:to>
      <xdr:col>3</xdr:col>
      <xdr:colOff>3759200</xdr:colOff>
      <xdr:row>185</xdr:row>
      <xdr:rowOff>395817</xdr:rowOff>
    </xdr:to>
    <xdr:pic>
      <xdr:nvPicPr>
        <xdr:cNvPr id="208" name="Рисунок 207" descr="base_1_297021_32943">
          <a:extLst>
            <a:ext uri="{FF2B5EF4-FFF2-40B4-BE49-F238E27FC236}">
              <a16:creationId xmlns:a16="http://schemas.microsoft.com/office/drawing/2014/main" id="{00000000-0008-0000-0000-0000D0000000}"/>
            </a:ext>
          </a:extLst>
        </xdr:cNvPr>
        <xdr:cNvPicPr preferRelativeResize="0">
          <a:picLocks noChangeArrowheads="1"/>
        </xdr:cNvPicPr>
      </xdr:nvPicPr>
      <xdr:blipFill>
        <a:blip xmlns:r="http://schemas.openxmlformats.org/officeDocument/2006/relationships" r:embed="rId176" cstate="print">
          <a:extLst>
            <a:ext uri="{28A0092B-C50C-407E-A947-70E740481C1C}">
              <a14:useLocalDpi xmlns:a14="http://schemas.microsoft.com/office/drawing/2010/main" val="0"/>
            </a:ext>
          </a:extLst>
        </a:blip>
        <a:srcRect/>
        <a:stretch>
          <a:fillRect/>
        </a:stretch>
      </xdr:blipFill>
      <xdr:spPr bwMode="auto">
        <a:xfrm>
          <a:off x="5778500" y="141848417"/>
          <a:ext cx="2266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1524000</xdr:colOff>
      <xdr:row>186</xdr:row>
      <xdr:rowOff>148166</xdr:rowOff>
    </xdr:from>
    <xdr:to>
      <xdr:col>3</xdr:col>
      <xdr:colOff>3800475</xdr:colOff>
      <xdr:row>186</xdr:row>
      <xdr:rowOff>395816</xdr:rowOff>
    </xdr:to>
    <xdr:pic>
      <xdr:nvPicPr>
        <xdr:cNvPr id="209" name="Рисунок 208" descr="base_1_297021_32944">
          <a:extLst>
            <a:ext uri="{FF2B5EF4-FFF2-40B4-BE49-F238E27FC236}">
              <a16:creationId xmlns:a16="http://schemas.microsoft.com/office/drawing/2014/main" id="{00000000-0008-0000-0000-0000D1000000}"/>
            </a:ext>
          </a:extLst>
        </xdr:cNvPr>
        <xdr:cNvPicPr preferRelativeResize="0">
          <a:picLocks noChangeArrowheads="1"/>
        </xdr:cNvPicPr>
      </xdr:nvPicPr>
      <xdr:blipFill>
        <a:blip xmlns:r="http://schemas.openxmlformats.org/officeDocument/2006/relationships" r:embed="rId177" cstate="print">
          <a:extLst>
            <a:ext uri="{28A0092B-C50C-407E-A947-70E740481C1C}">
              <a14:useLocalDpi xmlns:a14="http://schemas.microsoft.com/office/drawing/2010/main" val="0"/>
            </a:ext>
          </a:extLst>
        </a:blip>
        <a:srcRect/>
        <a:stretch>
          <a:fillRect/>
        </a:stretch>
      </xdr:blipFill>
      <xdr:spPr bwMode="auto">
        <a:xfrm>
          <a:off x="5810250" y="142430499"/>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1524000</xdr:colOff>
      <xdr:row>187</xdr:row>
      <xdr:rowOff>158749</xdr:rowOff>
    </xdr:from>
    <xdr:to>
      <xdr:col>3</xdr:col>
      <xdr:colOff>3800475</xdr:colOff>
      <xdr:row>187</xdr:row>
      <xdr:rowOff>406399</xdr:rowOff>
    </xdr:to>
    <xdr:pic>
      <xdr:nvPicPr>
        <xdr:cNvPr id="210" name="Рисунок 209" descr="base_1_297021_32945">
          <a:extLst>
            <a:ext uri="{FF2B5EF4-FFF2-40B4-BE49-F238E27FC236}">
              <a16:creationId xmlns:a16="http://schemas.microsoft.com/office/drawing/2014/main" id="{00000000-0008-0000-0000-0000D2000000}"/>
            </a:ext>
          </a:extLst>
        </xdr:cNvPr>
        <xdr:cNvPicPr preferRelativeResize="0">
          <a:picLocks noChangeArrowheads="1"/>
        </xdr:cNvPicPr>
      </xdr:nvPicPr>
      <xdr:blipFill>
        <a:blip xmlns:r="http://schemas.openxmlformats.org/officeDocument/2006/relationships" r:embed="rId178" cstate="print">
          <a:extLst>
            <a:ext uri="{28A0092B-C50C-407E-A947-70E740481C1C}">
              <a14:useLocalDpi xmlns:a14="http://schemas.microsoft.com/office/drawing/2010/main" val="0"/>
            </a:ext>
          </a:extLst>
        </a:blip>
        <a:srcRect/>
        <a:stretch>
          <a:fillRect/>
        </a:stretch>
      </xdr:blipFill>
      <xdr:spPr bwMode="auto">
        <a:xfrm>
          <a:off x="5810250" y="143023166"/>
          <a:ext cx="2276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1428750</xdr:colOff>
      <xdr:row>188</xdr:row>
      <xdr:rowOff>169334</xdr:rowOff>
    </xdr:from>
    <xdr:to>
      <xdr:col>3</xdr:col>
      <xdr:colOff>3762375</xdr:colOff>
      <xdr:row>188</xdr:row>
      <xdr:rowOff>416984</xdr:rowOff>
    </xdr:to>
    <xdr:pic>
      <xdr:nvPicPr>
        <xdr:cNvPr id="211" name="Рисунок 210" descr="base_1_297021_32946">
          <a:extLst>
            <a:ext uri="{FF2B5EF4-FFF2-40B4-BE49-F238E27FC236}">
              <a16:creationId xmlns:a16="http://schemas.microsoft.com/office/drawing/2014/main" id="{00000000-0008-0000-0000-0000D3000000}"/>
            </a:ext>
          </a:extLst>
        </xdr:cNvPr>
        <xdr:cNvPicPr preferRelativeResize="0">
          <a:picLocks noChangeArrowheads="1"/>
        </xdr:cNvPicPr>
      </xdr:nvPicPr>
      <xdr:blipFill>
        <a:blip xmlns:r="http://schemas.openxmlformats.org/officeDocument/2006/relationships" r:embed="rId179" cstate="print">
          <a:extLst>
            <a:ext uri="{28A0092B-C50C-407E-A947-70E740481C1C}">
              <a14:useLocalDpi xmlns:a14="http://schemas.microsoft.com/office/drawing/2010/main" val="0"/>
            </a:ext>
          </a:extLst>
        </a:blip>
        <a:srcRect/>
        <a:stretch>
          <a:fillRect/>
        </a:stretch>
      </xdr:blipFill>
      <xdr:spPr bwMode="auto">
        <a:xfrm>
          <a:off x="5715000" y="143594667"/>
          <a:ext cx="2333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1545167</xdr:colOff>
      <xdr:row>189</xdr:row>
      <xdr:rowOff>179916</xdr:rowOff>
    </xdr:from>
    <xdr:to>
      <xdr:col>3</xdr:col>
      <xdr:colOff>3888317</xdr:colOff>
      <xdr:row>189</xdr:row>
      <xdr:rowOff>427566</xdr:rowOff>
    </xdr:to>
    <xdr:pic>
      <xdr:nvPicPr>
        <xdr:cNvPr id="212" name="Рисунок 211" descr="base_1_297021_32947">
          <a:extLst>
            <a:ext uri="{FF2B5EF4-FFF2-40B4-BE49-F238E27FC236}">
              <a16:creationId xmlns:a16="http://schemas.microsoft.com/office/drawing/2014/main" id="{00000000-0008-0000-0000-0000D4000000}"/>
            </a:ext>
          </a:extLst>
        </xdr:cNvPr>
        <xdr:cNvPicPr preferRelativeResize="0">
          <a:picLocks noChangeArrowheads="1"/>
        </xdr:cNvPicPr>
      </xdr:nvPicPr>
      <xdr:blipFill>
        <a:blip xmlns:r="http://schemas.openxmlformats.org/officeDocument/2006/relationships" r:embed="rId180" cstate="print">
          <a:extLst>
            <a:ext uri="{28A0092B-C50C-407E-A947-70E740481C1C}">
              <a14:useLocalDpi xmlns:a14="http://schemas.microsoft.com/office/drawing/2010/main" val="0"/>
            </a:ext>
          </a:extLst>
        </a:blip>
        <a:srcRect/>
        <a:stretch>
          <a:fillRect/>
        </a:stretch>
      </xdr:blipFill>
      <xdr:spPr bwMode="auto">
        <a:xfrm>
          <a:off x="5831417" y="144187333"/>
          <a:ext cx="2343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1545167</xdr:colOff>
      <xdr:row>190</xdr:row>
      <xdr:rowOff>179917</xdr:rowOff>
    </xdr:from>
    <xdr:to>
      <xdr:col>3</xdr:col>
      <xdr:colOff>3907367</xdr:colOff>
      <xdr:row>190</xdr:row>
      <xdr:rowOff>427567</xdr:rowOff>
    </xdr:to>
    <xdr:pic>
      <xdr:nvPicPr>
        <xdr:cNvPr id="213" name="Рисунок 212" descr="base_1_297021_32948">
          <a:extLst>
            <a:ext uri="{FF2B5EF4-FFF2-40B4-BE49-F238E27FC236}">
              <a16:creationId xmlns:a16="http://schemas.microsoft.com/office/drawing/2014/main" id="{00000000-0008-0000-0000-0000D5000000}"/>
            </a:ext>
          </a:extLst>
        </xdr:cNvPr>
        <xdr:cNvPicPr preferRelativeResize="0">
          <a:picLocks noChangeArrowheads="1"/>
        </xdr:cNvPicPr>
      </xdr:nvPicPr>
      <xdr:blipFill>
        <a:blip xmlns:r="http://schemas.openxmlformats.org/officeDocument/2006/relationships" r:embed="rId181" cstate="print">
          <a:extLst>
            <a:ext uri="{28A0092B-C50C-407E-A947-70E740481C1C}">
              <a14:useLocalDpi xmlns:a14="http://schemas.microsoft.com/office/drawing/2010/main" val="0"/>
            </a:ext>
          </a:extLst>
        </a:blip>
        <a:srcRect/>
        <a:stretch>
          <a:fillRect/>
        </a:stretch>
      </xdr:blipFill>
      <xdr:spPr bwMode="auto">
        <a:xfrm>
          <a:off x="5831417" y="144769417"/>
          <a:ext cx="2362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1545167</xdr:colOff>
      <xdr:row>191</xdr:row>
      <xdr:rowOff>158750</xdr:rowOff>
    </xdr:from>
    <xdr:to>
      <xdr:col>3</xdr:col>
      <xdr:colOff>3888317</xdr:colOff>
      <xdr:row>191</xdr:row>
      <xdr:rowOff>406400</xdr:rowOff>
    </xdr:to>
    <xdr:pic>
      <xdr:nvPicPr>
        <xdr:cNvPr id="214" name="Рисунок 213" descr="base_1_297021_32949">
          <a:extLst>
            <a:ext uri="{FF2B5EF4-FFF2-40B4-BE49-F238E27FC236}">
              <a16:creationId xmlns:a16="http://schemas.microsoft.com/office/drawing/2014/main" id="{00000000-0008-0000-0000-0000D6000000}"/>
            </a:ext>
          </a:extLst>
        </xdr:cNvPr>
        <xdr:cNvPicPr preferRelativeResize="0">
          <a:picLocks noChangeArrowheads="1"/>
        </xdr:cNvPicPr>
      </xdr:nvPicPr>
      <xdr:blipFill>
        <a:blip xmlns:r="http://schemas.openxmlformats.org/officeDocument/2006/relationships" r:embed="rId182" cstate="print">
          <a:extLst>
            <a:ext uri="{28A0092B-C50C-407E-A947-70E740481C1C}">
              <a14:useLocalDpi xmlns:a14="http://schemas.microsoft.com/office/drawing/2010/main" val="0"/>
            </a:ext>
          </a:extLst>
        </a:blip>
        <a:srcRect/>
        <a:stretch>
          <a:fillRect/>
        </a:stretch>
      </xdr:blipFill>
      <xdr:spPr bwMode="auto">
        <a:xfrm>
          <a:off x="5831417" y="145330333"/>
          <a:ext cx="2343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1545167</xdr:colOff>
      <xdr:row>192</xdr:row>
      <xdr:rowOff>148167</xdr:rowOff>
    </xdr:from>
    <xdr:to>
      <xdr:col>3</xdr:col>
      <xdr:colOff>3907367</xdr:colOff>
      <xdr:row>192</xdr:row>
      <xdr:rowOff>395817</xdr:rowOff>
    </xdr:to>
    <xdr:pic>
      <xdr:nvPicPr>
        <xdr:cNvPr id="215" name="Рисунок 214" descr="base_1_297021_32950">
          <a:extLst>
            <a:ext uri="{FF2B5EF4-FFF2-40B4-BE49-F238E27FC236}">
              <a16:creationId xmlns:a16="http://schemas.microsoft.com/office/drawing/2014/main" id="{00000000-0008-0000-0000-0000D7000000}"/>
            </a:ext>
          </a:extLst>
        </xdr:cNvPr>
        <xdr:cNvPicPr preferRelativeResize="0">
          <a:picLocks noChangeArrowheads="1"/>
        </xdr:cNvPicPr>
      </xdr:nvPicPr>
      <xdr:blipFill>
        <a:blip xmlns:r="http://schemas.openxmlformats.org/officeDocument/2006/relationships" r:embed="rId183" cstate="print">
          <a:extLst>
            <a:ext uri="{28A0092B-C50C-407E-A947-70E740481C1C}">
              <a14:useLocalDpi xmlns:a14="http://schemas.microsoft.com/office/drawing/2010/main" val="0"/>
            </a:ext>
          </a:extLst>
        </a:blip>
        <a:srcRect/>
        <a:stretch>
          <a:fillRect/>
        </a:stretch>
      </xdr:blipFill>
      <xdr:spPr bwMode="auto">
        <a:xfrm>
          <a:off x="5831417" y="145901834"/>
          <a:ext cx="2362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846666</xdr:colOff>
      <xdr:row>193</xdr:row>
      <xdr:rowOff>179916</xdr:rowOff>
    </xdr:from>
    <xdr:to>
      <xdr:col>3</xdr:col>
      <xdr:colOff>4332816</xdr:colOff>
      <xdr:row>193</xdr:row>
      <xdr:rowOff>427566</xdr:rowOff>
    </xdr:to>
    <xdr:pic>
      <xdr:nvPicPr>
        <xdr:cNvPr id="216" name="Рисунок 215" descr="base_1_297021_32951">
          <a:extLst>
            <a:ext uri="{FF2B5EF4-FFF2-40B4-BE49-F238E27FC236}">
              <a16:creationId xmlns:a16="http://schemas.microsoft.com/office/drawing/2014/main" id="{00000000-0008-0000-0000-0000D8000000}"/>
            </a:ext>
          </a:extLst>
        </xdr:cNvPr>
        <xdr:cNvPicPr preferRelativeResize="0">
          <a:picLocks noChangeArrowheads="1"/>
        </xdr:cNvPicPr>
      </xdr:nvPicPr>
      <xdr:blipFill>
        <a:blip xmlns:r="http://schemas.openxmlformats.org/officeDocument/2006/relationships" r:embed="rId184" cstate="print">
          <a:extLst>
            <a:ext uri="{28A0092B-C50C-407E-A947-70E740481C1C}">
              <a14:useLocalDpi xmlns:a14="http://schemas.microsoft.com/office/drawing/2010/main" val="0"/>
            </a:ext>
          </a:extLst>
        </a:blip>
        <a:srcRect/>
        <a:stretch>
          <a:fillRect/>
        </a:stretch>
      </xdr:blipFill>
      <xdr:spPr bwMode="auto">
        <a:xfrm>
          <a:off x="5132916" y="146515666"/>
          <a:ext cx="3486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4921250</xdr:colOff>
      <xdr:row>193</xdr:row>
      <xdr:rowOff>116416</xdr:rowOff>
    </xdr:from>
    <xdr:to>
      <xdr:col>3</xdr:col>
      <xdr:colOff>9083675</xdr:colOff>
      <xdr:row>193</xdr:row>
      <xdr:rowOff>592666</xdr:rowOff>
    </xdr:to>
    <xdr:pic>
      <xdr:nvPicPr>
        <xdr:cNvPr id="217" name="Рисунок 216" descr="base_1_297021_32952">
          <a:extLst>
            <a:ext uri="{FF2B5EF4-FFF2-40B4-BE49-F238E27FC236}">
              <a16:creationId xmlns:a16="http://schemas.microsoft.com/office/drawing/2014/main" id="{00000000-0008-0000-0000-0000D9000000}"/>
            </a:ext>
          </a:extLst>
        </xdr:cNvPr>
        <xdr:cNvPicPr preferRelativeResize="0">
          <a:picLocks noChangeArrowheads="1"/>
        </xdr:cNvPicPr>
      </xdr:nvPicPr>
      <xdr:blipFill>
        <a:blip xmlns:r="http://schemas.openxmlformats.org/officeDocument/2006/relationships" r:embed="rId185" cstate="print">
          <a:extLst>
            <a:ext uri="{28A0092B-C50C-407E-A947-70E740481C1C}">
              <a14:useLocalDpi xmlns:a14="http://schemas.microsoft.com/office/drawing/2010/main" val="0"/>
            </a:ext>
          </a:extLst>
        </a:blip>
        <a:srcRect/>
        <a:stretch>
          <a:fillRect/>
        </a:stretch>
      </xdr:blipFill>
      <xdr:spPr bwMode="auto">
        <a:xfrm>
          <a:off x="9207500" y="197241583"/>
          <a:ext cx="41624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984250</xdr:colOff>
      <xdr:row>195</xdr:row>
      <xdr:rowOff>169333</xdr:rowOff>
    </xdr:from>
    <xdr:to>
      <xdr:col>3</xdr:col>
      <xdr:colOff>4470400</xdr:colOff>
      <xdr:row>195</xdr:row>
      <xdr:rowOff>416983</xdr:rowOff>
    </xdr:to>
    <xdr:pic>
      <xdr:nvPicPr>
        <xdr:cNvPr id="218" name="Рисунок 217" descr="base_1_297021_32953">
          <a:extLst>
            <a:ext uri="{FF2B5EF4-FFF2-40B4-BE49-F238E27FC236}">
              <a16:creationId xmlns:a16="http://schemas.microsoft.com/office/drawing/2014/main" id="{00000000-0008-0000-0000-0000DA000000}"/>
            </a:ext>
          </a:extLst>
        </xdr:cNvPr>
        <xdr:cNvPicPr preferRelativeResize="0">
          <a:picLocks noChangeArrowheads="1"/>
        </xdr:cNvPicPr>
      </xdr:nvPicPr>
      <xdr:blipFill>
        <a:blip xmlns:r="http://schemas.openxmlformats.org/officeDocument/2006/relationships" r:embed="rId186" cstate="print">
          <a:extLst>
            <a:ext uri="{28A0092B-C50C-407E-A947-70E740481C1C}">
              <a14:useLocalDpi xmlns:a14="http://schemas.microsoft.com/office/drawing/2010/main" val="0"/>
            </a:ext>
          </a:extLst>
        </a:blip>
        <a:srcRect/>
        <a:stretch>
          <a:fillRect/>
        </a:stretch>
      </xdr:blipFill>
      <xdr:spPr bwMode="auto">
        <a:xfrm>
          <a:off x="5270500" y="148039666"/>
          <a:ext cx="3486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5080000</xdr:colOff>
      <xdr:row>195</xdr:row>
      <xdr:rowOff>95251</xdr:rowOff>
    </xdr:from>
    <xdr:to>
      <xdr:col>3</xdr:col>
      <xdr:colOff>9185275</xdr:colOff>
      <xdr:row>195</xdr:row>
      <xdr:rowOff>552451</xdr:rowOff>
    </xdr:to>
    <xdr:pic>
      <xdr:nvPicPr>
        <xdr:cNvPr id="219" name="Рисунок 218" descr="base_1_297021_32954">
          <a:extLst>
            <a:ext uri="{FF2B5EF4-FFF2-40B4-BE49-F238E27FC236}">
              <a16:creationId xmlns:a16="http://schemas.microsoft.com/office/drawing/2014/main" id="{00000000-0008-0000-0000-0000DB000000}"/>
            </a:ext>
          </a:extLst>
        </xdr:cNvPr>
        <xdr:cNvPicPr preferRelativeResize="0">
          <a:picLocks noChangeArrowheads="1"/>
        </xdr:cNvPicPr>
      </xdr:nvPicPr>
      <xdr:blipFill>
        <a:blip xmlns:r="http://schemas.openxmlformats.org/officeDocument/2006/relationships" r:embed="rId187" cstate="print">
          <a:extLst>
            <a:ext uri="{28A0092B-C50C-407E-A947-70E740481C1C}">
              <a14:useLocalDpi xmlns:a14="http://schemas.microsoft.com/office/drawing/2010/main" val="0"/>
            </a:ext>
          </a:extLst>
        </a:blip>
        <a:srcRect/>
        <a:stretch>
          <a:fillRect/>
        </a:stretch>
      </xdr:blipFill>
      <xdr:spPr bwMode="auto">
        <a:xfrm>
          <a:off x="9366250" y="198755001"/>
          <a:ext cx="4105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783166</xdr:colOff>
      <xdr:row>197</xdr:row>
      <xdr:rowOff>105833</xdr:rowOff>
    </xdr:from>
    <xdr:to>
      <xdr:col>3</xdr:col>
      <xdr:colOff>4374091</xdr:colOff>
      <xdr:row>197</xdr:row>
      <xdr:rowOff>353483</xdr:rowOff>
    </xdr:to>
    <xdr:pic>
      <xdr:nvPicPr>
        <xdr:cNvPr id="222" name="Рисунок 221" descr="base_1_297021_32955">
          <a:extLst>
            <a:ext uri="{FF2B5EF4-FFF2-40B4-BE49-F238E27FC236}">
              <a16:creationId xmlns:a16="http://schemas.microsoft.com/office/drawing/2014/main" id="{00000000-0008-0000-0000-0000DE000000}"/>
            </a:ext>
          </a:extLst>
        </xdr:cNvPr>
        <xdr:cNvPicPr preferRelativeResize="0">
          <a:picLocks noChangeArrowheads="1"/>
        </xdr:cNvPicPr>
      </xdr:nvPicPr>
      <xdr:blipFill>
        <a:blip xmlns:r="http://schemas.openxmlformats.org/officeDocument/2006/relationships" r:embed="rId188" cstate="print">
          <a:extLst>
            <a:ext uri="{28A0092B-C50C-407E-A947-70E740481C1C}">
              <a14:useLocalDpi xmlns:a14="http://schemas.microsoft.com/office/drawing/2010/main" val="0"/>
            </a:ext>
          </a:extLst>
        </a:blip>
        <a:srcRect/>
        <a:stretch>
          <a:fillRect/>
        </a:stretch>
      </xdr:blipFill>
      <xdr:spPr bwMode="auto">
        <a:xfrm>
          <a:off x="5291666" y="253820083"/>
          <a:ext cx="3590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5196416</xdr:colOff>
      <xdr:row>197</xdr:row>
      <xdr:rowOff>105833</xdr:rowOff>
    </xdr:from>
    <xdr:to>
      <xdr:col>3</xdr:col>
      <xdr:colOff>9254066</xdr:colOff>
      <xdr:row>197</xdr:row>
      <xdr:rowOff>563033</xdr:rowOff>
    </xdr:to>
    <xdr:pic>
      <xdr:nvPicPr>
        <xdr:cNvPr id="223" name="Рисунок 222" descr="base_1_297021_32956">
          <a:extLst>
            <a:ext uri="{FF2B5EF4-FFF2-40B4-BE49-F238E27FC236}">
              <a16:creationId xmlns:a16="http://schemas.microsoft.com/office/drawing/2014/main" id="{00000000-0008-0000-0000-0000DF000000}"/>
            </a:ext>
          </a:extLst>
        </xdr:cNvPr>
        <xdr:cNvPicPr preferRelativeResize="0">
          <a:picLocks noChangeArrowheads="1"/>
        </xdr:cNvPicPr>
      </xdr:nvPicPr>
      <xdr:blipFill>
        <a:blip xmlns:r="http://schemas.openxmlformats.org/officeDocument/2006/relationships" r:embed="rId189" cstate="print">
          <a:extLst>
            <a:ext uri="{28A0092B-C50C-407E-A947-70E740481C1C}">
              <a14:useLocalDpi xmlns:a14="http://schemas.microsoft.com/office/drawing/2010/main" val="0"/>
            </a:ext>
          </a:extLst>
        </a:blip>
        <a:srcRect/>
        <a:stretch>
          <a:fillRect/>
        </a:stretch>
      </xdr:blipFill>
      <xdr:spPr bwMode="auto">
        <a:xfrm>
          <a:off x="9704916" y="253820083"/>
          <a:ext cx="40576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3"/>
  <sheetViews>
    <sheetView topLeftCell="A13" zoomScale="70" zoomScaleNormal="70" workbookViewId="0">
      <selection activeCell="A36" sqref="A36:XFD36"/>
    </sheetView>
  </sheetViews>
  <sheetFormatPr defaultRowHeight="15" x14ac:dyDescent="0.25"/>
  <cols>
    <col min="1" max="1" width="8.5703125" customWidth="1"/>
    <col min="2" max="2" width="42" customWidth="1"/>
    <col min="3" max="3" width="17.140625" customWidth="1"/>
    <col min="4" max="4" width="255.5703125" customWidth="1"/>
    <col min="5" max="6" width="29.85546875" customWidth="1"/>
    <col min="7" max="7" width="82.42578125" customWidth="1"/>
    <col min="8" max="8" width="31" customWidth="1"/>
  </cols>
  <sheetData>
    <row r="1" spans="1:8" ht="18.75" x14ac:dyDescent="0.25">
      <c r="A1" s="289" t="s">
        <v>0</v>
      </c>
      <c r="B1" s="290"/>
      <c r="C1" s="290"/>
      <c r="D1" s="290"/>
      <c r="E1" s="290"/>
      <c r="F1" s="290"/>
      <c r="G1" s="290"/>
    </row>
    <row r="2" spans="1:8" ht="15.75" thickBot="1" x14ac:dyDescent="0.3"/>
    <row r="3" spans="1:8" ht="15.75" x14ac:dyDescent="0.25">
      <c r="A3" s="1" t="s">
        <v>1</v>
      </c>
      <c r="B3" s="280" t="s">
        <v>3</v>
      </c>
      <c r="C3" s="280" t="s">
        <v>4</v>
      </c>
      <c r="D3" s="280" t="s">
        <v>5</v>
      </c>
      <c r="E3" s="280" t="s">
        <v>191</v>
      </c>
      <c r="F3" s="280" t="s">
        <v>726</v>
      </c>
      <c r="G3" s="280" t="s">
        <v>192</v>
      </c>
      <c r="H3" s="292" t="s">
        <v>800</v>
      </c>
    </row>
    <row r="4" spans="1:8" ht="16.5" thickBot="1" x14ac:dyDescent="0.3">
      <c r="A4" s="2" t="s">
        <v>2</v>
      </c>
      <c r="B4" s="294"/>
      <c r="C4" s="294"/>
      <c r="D4" s="294"/>
      <c r="E4" s="294"/>
      <c r="F4" s="274"/>
      <c r="G4" s="294"/>
      <c r="H4" s="293"/>
    </row>
    <row r="5" spans="1:8" ht="16.5" thickBot="1" x14ac:dyDescent="0.3">
      <c r="A5" s="2">
        <v>1</v>
      </c>
      <c r="B5" s="285" t="s">
        <v>6</v>
      </c>
      <c r="C5" s="286"/>
      <c r="D5" s="286"/>
      <c r="E5" s="286"/>
      <c r="F5" s="286"/>
      <c r="G5" s="286"/>
      <c r="H5" s="288"/>
    </row>
    <row r="6" spans="1:8" ht="94.5" customHeight="1" thickBot="1" x14ac:dyDescent="0.3">
      <c r="A6" s="8" t="s">
        <v>7</v>
      </c>
      <c r="B6" s="3" t="s">
        <v>8</v>
      </c>
      <c r="C6" s="7" t="s">
        <v>9</v>
      </c>
      <c r="D6" s="4" t="s">
        <v>237</v>
      </c>
      <c r="E6" s="5">
        <f>E7+E8+E9</f>
        <v>431</v>
      </c>
      <c r="F6" s="126" t="s">
        <v>728</v>
      </c>
      <c r="G6" s="6" t="s">
        <v>193</v>
      </c>
      <c r="H6" s="129" t="s">
        <v>801</v>
      </c>
    </row>
    <row r="7" spans="1:8" ht="95.25" customHeight="1" thickBot="1" x14ac:dyDescent="0.3">
      <c r="A7" s="8" t="s">
        <v>10</v>
      </c>
      <c r="B7" s="3" t="s">
        <v>11</v>
      </c>
      <c r="C7" s="7" t="s">
        <v>9</v>
      </c>
      <c r="D7" s="4" t="s">
        <v>238</v>
      </c>
      <c r="E7" s="5">
        <f>'Раздел 2.1.'!F10+'Раздел 2.1.'!F11+'Раздел 2.1.'!F12</f>
        <v>280</v>
      </c>
      <c r="F7" s="125" t="s">
        <v>727</v>
      </c>
      <c r="G7" s="6" t="s">
        <v>220</v>
      </c>
      <c r="H7" s="129" t="s">
        <v>801</v>
      </c>
    </row>
    <row r="8" spans="1:8" ht="101.25" customHeight="1" thickBot="1" x14ac:dyDescent="0.3">
      <c r="A8" s="8" t="s">
        <v>12</v>
      </c>
      <c r="B8" s="3" t="s">
        <v>13</v>
      </c>
      <c r="C8" s="7" t="s">
        <v>9</v>
      </c>
      <c r="D8" s="4" t="s">
        <v>239</v>
      </c>
      <c r="E8" s="11">
        <f>'Раздел 2.1.'!G10+'Раздел 2.1.'!G11+'Раздел 2.1.'!G12</f>
        <v>43</v>
      </c>
      <c r="F8" s="125" t="s">
        <v>727</v>
      </c>
      <c r="G8" s="6" t="s">
        <v>194</v>
      </c>
      <c r="H8" s="129" t="s">
        <v>801</v>
      </c>
    </row>
    <row r="9" spans="1:8" ht="97.5" customHeight="1" thickBot="1" x14ac:dyDescent="0.3">
      <c r="A9" s="8" t="s">
        <v>14</v>
      </c>
      <c r="B9" s="3" t="s">
        <v>15</v>
      </c>
      <c r="C9" s="7" t="s">
        <v>9</v>
      </c>
      <c r="D9" s="4" t="s">
        <v>240</v>
      </c>
      <c r="E9" s="5">
        <f>'Раздел 2.1.'!H10+'Раздел 2.1.'!H11+'Раздел 2.1.'!H12</f>
        <v>108</v>
      </c>
      <c r="F9" s="125" t="s">
        <v>727</v>
      </c>
      <c r="G9" s="6" t="s">
        <v>194</v>
      </c>
      <c r="H9" s="129" t="s">
        <v>801</v>
      </c>
    </row>
    <row r="10" spans="1:8" ht="126.75" customHeight="1" thickBot="1" x14ac:dyDescent="0.3">
      <c r="A10" s="8" t="s">
        <v>16</v>
      </c>
      <c r="B10" s="3" t="s">
        <v>17</v>
      </c>
      <c r="C10" s="7" t="s">
        <v>9</v>
      </c>
      <c r="D10" s="4" t="s">
        <v>241</v>
      </c>
      <c r="E10" s="5">
        <f>E11+E12+E13</f>
        <v>0</v>
      </c>
      <c r="F10" s="5" t="s">
        <v>729</v>
      </c>
      <c r="G10" s="6" t="s">
        <v>193</v>
      </c>
      <c r="H10" s="129" t="s">
        <v>801</v>
      </c>
    </row>
    <row r="11" spans="1:8" ht="117" customHeight="1" thickBot="1" x14ac:dyDescent="0.3">
      <c r="A11" s="8" t="s">
        <v>18</v>
      </c>
      <c r="B11" s="3" t="s">
        <v>11</v>
      </c>
      <c r="C11" s="7" t="s">
        <v>9</v>
      </c>
      <c r="D11" s="4" t="s">
        <v>242</v>
      </c>
      <c r="E11" s="5">
        <f>'Раздел 2.1.'!F13+'Раздел 2.1.'!F14+'Раздел 2.1.'!F15</f>
        <v>0</v>
      </c>
      <c r="F11" s="125" t="s">
        <v>727</v>
      </c>
      <c r="G11" s="6" t="s">
        <v>195</v>
      </c>
      <c r="H11" s="129" t="s">
        <v>801</v>
      </c>
    </row>
    <row r="12" spans="1:8" ht="129" customHeight="1" thickBot="1" x14ac:dyDescent="0.3">
      <c r="A12" s="8" t="s">
        <v>19</v>
      </c>
      <c r="B12" s="3" t="s">
        <v>13</v>
      </c>
      <c r="C12" s="7" t="s">
        <v>9</v>
      </c>
      <c r="D12" s="4" t="s">
        <v>243</v>
      </c>
      <c r="E12" s="5">
        <f>'Раздел 2.1.'!G13+'Раздел 2.1.'!G14+'Раздел 2.1.'!G15</f>
        <v>0</v>
      </c>
      <c r="F12" s="125" t="s">
        <v>727</v>
      </c>
      <c r="G12" s="6" t="s">
        <v>196</v>
      </c>
      <c r="H12" s="129" t="s">
        <v>801</v>
      </c>
    </row>
    <row r="13" spans="1:8" ht="109.5" customHeight="1" thickBot="1" x14ac:dyDescent="0.3">
      <c r="A13" s="8" t="s">
        <v>20</v>
      </c>
      <c r="B13" s="3" t="s">
        <v>15</v>
      </c>
      <c r="C13" s="7" t="s">
        <v>9</v>
      </c>
      <c r="D13" s="4" t="s">
        <v>244</v>
      </c>
      <c r="E13" s="5">
        <f>'Раздел 2.1.'!H13+'Раздел 2.1.'!H14+'Раздел 2.1.'!H15</f>
        <v>0</v>
      </c>
      <c r="F13" s="125" t="s">
        <v>727</v>
      </c>
      <c r="G13" s="6" t="s">
        <v>197</v>
      </c>
      <c r="H13" s="129" t="s">
        <v>801</v>
      </c>
    </row>
    <row r="14" spans="1:8" ht="95.25" customHeight="1" thickBot="1" x14ac:dyDescent="0.3">
      <c r="A14" s="8" t="s">
        <v>21</v>
      </c>
      <c r="B14" s="3" t="s">
        <v>22</v>
      </c>
      <c r="C14" s="7" t="s">
        <v>9</v>
      </c>
      <c r="D14" s="4" t="s">
        <v>245</v>
      </c>
      <c r="E14" s="5">
        <f>E15+E16+E17</f>
        <v>120</v>
      </c>
      <c r="F14" s="5" t="s">
        <v>729</v>
      </c>
      <c r="G14" s="6" t="s">
        <v>193</v>
      </c>
      <c r="H14" s="129" t="s">
        <v>801</v>
      </c>
    </row>
    <row r="15" spans="1:8" ht="92.25" customHeight="1" thickBot="1" x14ac:dyDescent="0.3">
      <c r="A15" s="8" t="s">
        <v>23</v>
      </c>
      <c r="B15" s="3" t="s">
        <v>11</v>
      </c>
      <c r="C15" s="7" t="s">
        <v>9</v>
      </c>
      <c r="D15" s="4" t="s">
        <v>246</v>
      </c>
      <c r="E15" s="5">
        <f>'Раздел 2.1.'!F8+'Раздел 2.1.'!F9</f>
        <v>120</v>
      </c>
      <c r="F15" s="125" t="s">
        <v>727</v>
      </c>
      <c r="G15" s="6" t="s">
        <v>198</v>
      </c>
      <c r="H15" s="129" t="s">
        <v>801</v>
      </c>
    </row>
    <row r="16" spans="1:8" ht="82.5" customHeight="1" thickBot="1" x14ac:dyDescent="0.3">
      <c r="A16" s="8" t="s">
        <v>24</v>
      </c>
      <c r="B16" s="3" t="s">
        <v>13</v>
      </c>
      <c r="C16" s="7" t="s">
        <v>9</v>
      </c>
      <c r="D16" s="4" t="s">
        <v>247</v>
      </c>
      <c r="E16" s="5">
        <f>'Раздел 2.1.'!G8+'Раздел 2.1.'!G9</f>
        <v>0</v>
      </c>
      <c r="F16" s="125" t="s">
        <v>727</v>
      </c>
      <c r="G16" s="6" t="s">
        <v>199</v>
      </c>
      <c r="H16" s="129" t="s">
        <v>801</v>
      </c>
    </row>
    <row r="17" spans="1:8" ht="92.25" customHeight="1" thickBot="1" x14ac:dyDescent="0.3">
      <c r="A17" s="8" t="s">
        <v>25</v>
      </c>
      <c r="B17" s="3" t="s">
        <v>15</v>
      </c>
      <c r="C17" s="7" t="s">
        <v>9</v>
      </c>
      <c r="D17" s="4" t="s">
        <v>248</v>
      </c>
      <c r="E17" s="5">
        <f>'Раздел 2.1.'!H8+'Раздел 2.1.'!H9</f>
        <v>0</v>
      </c>
      <c r="F17" s="125" t="s">
        <v>727</v>
      </c>
      <c r="G17" s="6" t="s">
        <v>200</v>
      </c>
      <c r="H17" s="129" t="s">
        <v>801</v>
      </c>
    </row>
    <row r="18" spans="1:8" ht="161.25" customHeight="1" thickBot="1" x14ac:dyDescent="0.3">
      <c r="A18" s="8" t="s">
        <v>26</v>
      </c>
      <c r="B18" s="3" t="s">
        <v>27</v>
      </c>
      <c r="C18" s="7" t="s">
        <v>28</v>
      </c>
      <c r="D18" s="4" t="s">
        <v>249</v>
      </c>
      <c r="E18" s="150" t="e">
        <f>'Раздел 2.4.1'!AC14/'Раздел 2.4.1'!S14</f>
        <v>#DIV/0!</v>
      </c>
      <c r="F18" s="125" t="s">
        <v>735</v>
      </c>
      <c r="G18" s="6" t="s">
        <v>733</v>
      </c>
      <c r="H18" s="129" t="s">
        <v>801</v>
      </c>
    </row>
    <row r="19" spans="1:8" ht="202.5" customHeight="1" thickBot="1" x14ac:dyDescent="0.3">
      <c r="A19" s="8" t="s">
        <v>29</v>
      </c>
      <c r="B19" s="3" t="s">
        <v>30</v>
      </c>
      <c r="C19" s="7" t="s">
        <v>28</v>
      </c>
      <c r="D19" s="12" t="s">
        <v>250</v>
      </c>
      <c r="E19" s="5" t="e">
        <f>'Раздел 2.4.1'!AB14*'Раздел 2.4.1'!U14/'Раздел 2.4.1'!U14</f>
        <v>#DIV/0!</v>
      </c>
      <c r="F19" s="125" t="s">
        <v>735</v>
      </c>
      <c r="G19" s="6" t="s">
        <v>233</v>
      </c>
      <c r="H19" s="129" t="s">
        <v>801</v>
      </c>
    </row>
    <row r="20" spans="1:8" ht="401.25" customHeight="1" thickBot="1" x14ac:dyDescent="0.3">
      <c r="A20" s="8" t="s">
        <v>31</v>
      </c>
      <c r="B20" s="3" t="s">
        <v>32</v>
      </c>
      <c r="C20" s="7" t="s">
        <v>28</v>
      </c>
      <c r="D20" s="4" t="s">
        <v>253</v>
      </c>
      <c r="E20" s="150">
        <f>'Раздел 2.4.1'!AE14/'Раздел 2.4.1'!AF14</f>
        <v>83.671428571428578</v>
      </c>
      <c r="F20" s="125" t="s">
        <v>735</v>
      </c>
      <c r="G20" s="6" t="s">
        <v>234</v>
      </c>
      <c r="H20" s="129" t="s">
        <v>801</v>
      </c>
    </row>
    <row r="21" spans="1:8" ht="246.75" customHeight="1" thickBot="1" x14ac:dyDescent="0.3">
      <c r="A21" s="8" t="s">
        <v>33</v>
      </c>
      <c r="B21" s="3" t="s">
        <v>34</v>
      </c>
      <c r="C21" s="7" t="s">
        <v>9</v>
      </c>
      <c r="D21" s="5" t="s">
        <v>251</v>
      </c>
      <c r="E21" s="5">
        <f>'Раздел 2.4.1'!W14+'Раздел 2.4.1'!W32</f>
        <v>0</v>
      </c>
      <c r="F21" s="125" t="s">
        <v>735</v>
      </c>
      <c r="G21" s="6" t="s">
        <v>235</v>
      </c>
      <c r="H21" s="129" t="s">
        <v>801</v>
      </c>
    </row>
    <row r="22" spans="1:8" ht="158.25" customHeight="1" thickBot="1" x14ac:dyDescent="0.3">
      <c r="A22" s="8" t="s">
        <v>35</v>
      </c>
      <c r="B22" s="3" t="s">
        <v>36</v>
      </c>
      <c r="C22" s="7" t="s">
        <v>9</v>
      </c>
      <c r="D22" s="4" t="s">
        <v>252</v>
      </c>
      <c r="E22" s="5">
        <f>'Раздел 2.4.1'!X14+'Раздел 2.4.1'!X32</f>
        <v>0</v>
      </c>
      <c r="F22" s="125" t="s">
        <v>735</v>
      </c>
      <c r="G22" s="6" t="s">
        <v>236</v>
      </c>
      <c r="H22" s="129" t="s">
        <v>801</v>
      </c>
    </row>
    <row r="23" spans="1:8" ht="71.25" customHeight="1" thickBot="1" x14ac:dyDescent="0.3">
      <c r="A23" s="273" t="s">
        <v>37</v>
      </c>
      <c r="B23" s="275" t="s">
        <v>38</v>
      </c>
      <c r="C23" s="273" t="s">
        <v>39</v>
      </c>
      <c r="D23" s="277" t="s">
        <v>254</v>
      </c>
      <c r="E23" s="5">
        <f>'Раздел 2.4.1'!J14+'Раздел 2.4.1'!J32</f>
        <v>0</v>
      </c>
      <c r="F23" s="278" t="s">
        <v>735</v>
      </c>
      <c r="G23" s="279" t="s">
        <v>201</v>
      </c>
      <c r="H23" s="280" t="s">
        <v>801</v>
      </c>
    </row>
    <row r="24" spans="1:8" ht="54.75" customHeight="1" thickBot="1" x14ac:dyDescent="0.3">
      <c r="A24" s="274"/>
      <c r="B24" s="276"/>
      <c r="C24" s="274"/>
      <c r="D24" s="276"/>
      <c r="E24" s="150" t="e">
        <f>(('Раздел 2.4.1'!J14+'Раздел 2.4.1'!J32)/('Раздел 2.4.1'!E14+'Раздел 2.4.1'!E32))*100</f>
        <v>#DIV/0!</v>
      </c>
      <c r="F24" s="274"/>
      <c r="G24" s="274"/>
      <c r="H24" s="274"/>
    </row>
    <row r="25" spans="1:8" ht="190.5" customHeight="1" thickBot="1" x14ac:dyDescent="0.3">
      <c r="A25" s="8" t="s">
        <v>40</v>
      </c>
      <c r="B25" s="3" t="s">
        <v>41</v>
      </c>
      <c r="C25" s="7" t="s">
        <v>42</v>
      </c>
      <c r="D25" s="4" t="s">
        <v>255</v>
      </c>
      <c r="E25" s="150">
        <f>('Раздел 2.1.'!E12/('Раздел 2.1.'!E10+'Раздел 2.1.'!E11+'Раздел 2.1.'!E12))*100</f>
        <v>0</v>
      </c>
      <c r="F25" s="125" t="s">
        <v>727</v>
      </c>
      <c r="G25" s="14" t="s">
        <v>202</v>
      </c>
      <c r="H25" s="129" t="s">
        <v>801</v>
      </c>
    </row>
    <row r="26" spans="1:8" ht="100.5" customHeight="1" thickBot="1" x14ac:dyDescent="0.3">
      <c r="A26" s="273" t="s">
        <v>43</v>
      </c>
      <c r="B26" s="275" t="s">
        <v>44</v>
      </c>
      <c r="C26" s="273" t="s">
        <v>39</v>
      </c>
      <c r="D26" s="277" t="s">
        <v>256</v>
      </c>
      <c r="E26" s="168">
        <f>'Раздел 2.4.1'!E33-'Раздел 2.4.1'!L33+'Раздел 2.4.4'!E6-'Раздел 2.4.4'!G6</f>
        <v>0</v>
      </c>
      <c r="F26" s="125" t="s">
        <v>741</v>
      </c>
      <c r="G26" s="282" t="s">
        <v>215</v>
      </c>
      <c r="H26" s="280" t="s">
        <v>801</v>
      </c>
    </row>
    <row r="27" spans="1:8" ht="89.25" customHeight="1" thickBot="1" x14ac:dyDescent="0.3">
      <c r="A27" s="274"/>
      <c r="B27" s="276"/>
      <c r="C27" s="274"/>
      <c r="D27" s="276"/>
      <c r="E27" s="207" t="e">
        <f>(('Раздел 2.4.1'!E33-'Раздел 2.4.1'!L33+'Раздел 2.4.4'!E6-'Раздел 2.4.4'!G6)/('Раздел 2.4.1'!E33+'Раздел 2.4.4'!E6))*100</f>
        <v>#DIV/0!</v>
      </c>
      <c r="F27" s="125" t="s">
        <v>738</v>
      </c>
      <c r="G27" s="274"/>
      <c r="H27" s="274"/>
    </row>
    <row r="28" spans="1:8" ht="117" customHeight="1" thickBot="1" x14ac:dyDescent="0.3">
      <c r="A28" s="8" t="s">
        <v>45</v>
      </c>
      <c r="B28" s="3" t="s">
        <v>203</v>
      </c>
      <c r="C28" s="7" t="s">
        <v>9</v>
      </c>
      <c r="D28" s="4" t="s">
        <v>237</v>
      </c>
      <c r="E28" s="5">
        <f>'Раздел 2.1.'!E10+'Раздел 2.1.'!E11+'Раздел 2.1.'!E12</f>
        <v>431</v>
      </c>
      <c r="F28" s="125" t="s">
        <v>727</v>
      </c>
      <c r="G28" s="14" t="s">
        <v>204</v>
      </c>
      <c r="H28" s="129" t="s">
        <v>802</v>
      </c>
    </row>
    <row r="29" spans="1:8" ht="21" customHeight="1" thickBot="1" x14ac:dyDescent="0.3">
      <c r="A29" s="2">
        <v>2</v>
      </c>
      <c r="B29" s="285" t="s">
        <v>46</v>
      </c>
      <c r="C29" s="286"/>
      <c r="D29" s="286"/>
      <c r="E29" s="286"/>
      <c r="F29" s="286"/>
      <c r="G29" s="291"/>
      <c r="H29" s="9"/>
    </row>
    <row r="30" spans="1:8" ht="112.5" customHeight="1" thickBot="1" x14ac:dyDescent="0.3">
      <c r="A30" s="273" t="s">
        <v>47</v>
      </c>
      <c r="B30" s="275" t="s">
        <v>48</v>
      </c>
      <c r="C30" s="273" t="s">
        <v>49</v>
      </c>
      <c r="D30" s="277" t="s">
        <v>257</v>
      </c>
      <c r="E30" s="155">
        <f>('Раздел 3.2.4'!H20/Показатели!E31)*100</f>
        <v>223.07692307692309</v>
      </c>
      <c r="F30" s="125" t="s">
        <v>742</v>
      </c>
      <c r="G30" s="282" t="s">
        <v>208</v>
      </c>
      <c r="H30" s="280" t="s">
        <v>802</v>
      </c>
    </row>
    <row r="31" spans="1:8" ht="93.75" customHeight="1" thickBot="1" x14ac:dyDescent="0.3">
      <c r="A31" s="274"/>
      <c r="B31" s="276"/>
      <c r="C31" s="274"/>
      <c r="D31" s="276"/>
      <c r="E31" s="169">
        <f>'Раздел 4.1.3'!U9</f>
        <v>13</v>
      </c>
      <c r="F31" s="125" t="s">
        <v>743</v>
      </c>
      <c r="G31" s="274"/>
      <c r="H31" s="281"/>
    </row>
    <row r="32" spans="1:8" ht="114.75" customHeight="1" thickBot="1" x14ac:dyDescent="0.3">
      <c r="A32" s="8" t="s">
        <v>50</v>
      </c>
      <c r="B32" s="3" t="s">
        <v>51</v>
      </c>
      <c r="C32" s="7" t="s">
        <v>49</v>
      </c>
      <c r="D32" s="4" t="s">
        <v>224</v>
      </c>
      <c r="E32" s="150">
        <f>('Раздел 3.2.4'!H21/Показатели!E31)*100</f>
        <v>223.07692307692309</v>
      </c>
      <c r="F32" s="125" t="s">
        <v>742</v>
      </c>
      <c r="G32" s="6" t="s">
        <v>209</v>
      </c>
      <c r="H32" s="129" t="s">
        <v>802</v>
      </c>
    </row>
    <row r="33" spans="1:8" ht="99.75" customHeight="1" thickBot="1" x14ac:dyDescent="0.3">
      <c r="A33" s="8" t="s">
        <v>52</v>
      </c>
      <c r="B33" s="3" t="s">
        <v>53</v>
      </c>
      <c r="C33" s="7" t="s">
        <v>49</v>
      </c>
      <c r="D33" s="4" t="s">
        <v>225</v>
      </c>
      <c r="E33" s="150">
        <f>('Раздел 3.2.4'!H22/Показатели!E31)*100</f>
        <v>984.61538461538464</v>
      </c>
      <c r="F33" s="125" t="s">
        <v>742</v>
      </c>
      <c r="G33" s="6" t="s">
        <v>210</v>
      </c>
      <c r="H33" s="129" t="s">
        <v>802</v>
      </c>
    </row>
    <row r="34" spans="1:8" ht="92.25" customHeight="1" thickBot="1" x14ac:dyDescent="0.3">
      <c r="A34" s="8" t="s">
        <v>54</v>
      </c>
      <c r="B34" s="3" t="s">
        <v>55</v>
      </c>
      <c r="C34" s="7" t="s">
        <v>49</v>
      </c>
      <c r="D34" s="4" t="s">
        <v>226</v>
      </c>
      <c r="E34" s="150">
        <f>('Раздел 3.2.4'!E13/Показатели!E31)*100</f>
        <v>69.230769230769226</v>
      </c>
      <c r="F34" s="125" t="s">
        <v>742</v>
      </c>
      <c r="G34" s="6" t="s">
        <v>211</v>
      </c>
      <c r="H34" s="129" t="s">
        <v>802</v>
      </c>
    </row>
    <row r="35" spans="1:8" ht="93.75" customHeight="1" thickBot="1" x14ac:dyDescent="0.3">
      <c r="A35" s="8" t="s">
        <v>56</v>
      </c>
      <c r="B35" s="3" t="s">
        <v>57</v>
      </c>
      <c r="C35" s="7" t="s">
        <v>49</v>
      </c>
      <c r="D35" s="4" t="s">
        <v>227</v>
      </c>
      <c r="E35" s="150">
        <f>('Раздел 3.2.4'!E14/Показатели!E31)*100</f>
        <v>69.230769230769226</v>
      </c>
      <c r="F35" s="125" t="s">
        <v>742</v>
      </c>
      <c r="G35" s="6" t="s">
        <v>212</v>
      </c>
      <c r="H35" s="129" t="s">
        <v>802</v>
      </c>
    </row>
    <row r="36" spans="1:8" ht="98.25" customHeight="1" thickBot="1" x14ac:dyDescent="0.3">
      <c r="A36" s="8" t="s">
        <v>58</v>
      </c>
      <c r="B36" s="3" t="s">
        <v>59</v>
      </c>
      <c r="C36" s="7" t="s">
        <v>49</v>
      </c>
      <c r="D36" s="4" t="s">
        <v>228</v>
      </c>
      <c r="E36" s="150">
        <f>('Раздел 3.2.4'!E15/Показатели!E31)*100</f>
        <v>292.30769230769226</v>
      </c>
      <c r="F36" s="125" t="s">
        <v>742</v>
      </c>
      <c r="G36" s="6" t="s">
        <v>213</v>
      </c>
      <c r="H36" s="129" t="s">
        <v>802</v>
      </c>
    </row>
    <row r="37" spans="1:8" ht="129" customHeight="1" thickBot="1" x14ac:dyDescent="0.3">
      <c r="A37" s="8" t="s">
        <v>60</v>
      </c>
      <c r="B37" s="3" t="s">
        <v>61</v>
      </c>
      <c r="C37" s="7" t="s">
        <v>62</v>
      </c>
      <c r="D37" s="4" t="s">
        <v>205</v>
      </c>
      <c r="E37" s="150">
        <f>'Раздел 3.2.1'!E8</f>
        <v>5305.7</v>
      </c>
      <c r="F37" s="125" t="s">
        <v>744</v>
      </c>
      <c r="G37" s="6" t="s">
        <v>214</v>
      </c>
      <c r="H37" s="129" t="s">
        <v>801</v>
      </c>
    </row>
    <row r="38" spans="1:8" ht="93.75" customHeight="1" thickBot="1" x14ac:dyDescent="0.3">
      <c r="A38" s="8" t="s">
        <v>63</v>
      </c>
      <c r="B38" s="3" t="s">
        <v>64</v>
      </c>
      <c r="C38" s="7" t="s">
        <v>62</v>
      </c>
      <c r="D38" s="4" t="s">
        <v>229</v>
      </c>
      <c r="E38" s="150">
        <f>'Раздел 3.2.1'!E8/Показатели!E31</f>
        <v>408.1307692307692</v>
      </c>
      <c r="F38" s="125" t="s">
        <v>744</v>
      </c>
      <c r="G38" s="6" t="s">
        <v>214</v>
      </c>
      <c r="H38" s="129" t="s">
        <v>801</v>
      </c>
    </row>
    <row r="39" spans="1:8" ht="93" customHeight="1" thickBot="1" x14ac:dyDescent="0.3">
      <c r="A39" s="8" t="s">
        <v>65</v>
      </c>
      <c r="B39" s="3" t="s">
        <v>66</v>
      </c>
      <c r="C39" s="7" t="s">
        <v>42</v>
      </c>
      <c r="D39" s="4" t="s">
        <v>258</v>
      </c>
      <c r="E39" s="150">
        <f>'Раздел 6.1'!F7/'Раздел 6.1'!D7*100</f>
        <v>5.0570567929465051</v>
      </c>
      <c r="F39" s="125" t="s">
        <v>745</v>
      </c>
      <c r="G39" s="6" t="s">
        <v>216</v>
      </c>
      <c r="H39" s="129" t="s">
        <v>801</v>
      </c>
    </row>
    <row r="40" spans="1:8" ht="159.75" customHeight="1" thickBot="1" x14ac:dyDescent="0.3">
      <c r="A40" s="8" t="s">
        <v>67</v>
      </c>
      <c r="B40" s="3" t="s">
        <v>68</v>
      </c>
      <c r="C40" s="7" t="s">
        <v>42</v>
      </c>
      <c r="D40" s="4" t="s">
        <v>206</v>
      </c>
      <c r="E40" s="150">
        <f>'Раздел 3.2.1'!F8/'Раздел 3.2.1'!E8*100</f>
        <v>100</v>
      </c>
      <c r="F40" s="125" t="s">
        <v>744</v>
      </c>
      <c r="G40" s="6" t="s">
        <v>217</v>
      </c>
      <c r="H40" s="129" t="s">
        <v>801</v>
      </c>
    </row>
    <row r="41" spans="1:8" ht="92.25" customHeight="1" thickBot="1" x14ac:dyDescent="0.3">
      <c r="A41" s="8" t="s">
        <v>69</v>
      </c>
      <c r="B41" s="3" t="s">
        <v>70</v>
      </c>
      <c r="C41" s="7" t="s">
        <v>62</v>
      </c>
      <c r="D41" s="4" t="s">
        <v>230</v>
      </c>
      <c r="E41" s="150">
        <f>'Раздел 6.1'!F12/Показатели!E31</f>
        <v>0</v>
      </c>
      <c r="F41" s="125" t="s">
        <v>745</v>
      </c>
      <c r="G41" s="6" t="s">
        <v>218</v>
      </c>
      <c r="H41" s="129" t="s">
        <v>801</v>
      </c>
    </row>
    <row r="42" spans="1:8" ht="58.5" customHeight="1" thickBot="1" x14ac:dyDescent="0.3">
      <c r="A42" s="8" t="s">
        <v>71</v>
      </c>
      <c r="B42" s="3" t="s">
        <v>72</v>
      </c>
      <c r="C42" s="7" t="s">
        <v>49</v>
      </c>
      <c r="D42" s="4" t="s">
        <v>207</v>
      </c>
      <c r="E42" s="150">
        <f>'Раздел 3.2.6'!E4:F4</f>
        <v>0</v>
      </c>
      <c r="F42" s="5"/>
      <c r="G42" s="6" t="s">
        <v>219</v>
      </c>
      <c r="H42" s="129" t="s">
        <v>801</v>
      </c>
    </row>
    <row r="43" spans="1:8" ht="102" customHeight="1" thickBot="1" x14ac:dyDescent="0.3">
      <c r="A43" s="8" t="s">
        <v>73</v>
      </c>
      <c r="B43" s="3" t="s">
        <v>74</v>
      </c>
      <c r="C43" s="7" t="s">
        <v>42</v>
      </c>
      <c r="D43" s="4" t="s">
        <v>259</v>
      </c>
      <c r="E43" s="150">
        <f>'Раздел 6.1'!H7/'Раздел 6.1'!D7*100</f>
        <v>0</v>
      </c>
      <c r="F43" s="125" t="s">
        <v>745</v>
      </c>
      <c r="G43" s="6" t="s">
        <v>221</v>
      </c>
      <c r="H43" s="129" t="s">
        <v>801</v>
      </c>
    </row>
    <row r="44" spans="1:8" ht="93" customHeight="1" thickBot="1" x14ac:dyDescent="0.3">
      <c r="A44" s="273" t="s">
        <v>75</v>
      </c>
      <c r="B44" s="275" t="s">
        <v>76</v>
      </c>
      <c r="C44" s="273" t="s">
        <v>39</v>
      </c>
      <c r="D44" s="277" t="s">
        <v>260</v>
      </c>
      <c r="E44" s="150">
        <f>('Раздел 4.5'!E7+'Раздел 4.5'!F7)+('Раздел 4.5'!E8+'Раздел 4.5'!F8)+('Раздел 4.5'!E9+'Раздел 4.5'!F9)</f>
        <v>3</v>
      </c>
      <c r="F44" s="278" t="s">
        <v>746</v>
      </c>
      <c r="G44" s="282" t="s">
        <v>222</v>
      </c>
      <c r="H44" s="280" t="s">
        <v>801</v>
      </c>
    </row>
    <row r="45" spans="1:8" ht="95.25" customHeight="1" thickBot="1" x14ac:dyDescent="0.3">
      <c r="A45" s="274"/>
      <c r="B45" s="276"/>
      <c r="C45" s="274"/>
      <c r="D45" s="276"/>
      <c r="E45" s="150">
        <f>(('Раздел 4.5'!E7+'Раздел 4.5'!F7+'Раздел 4.5'!E8+'Раздел 4.5'!F8+'Раздел 4.5'!E9+'Раздел 4.5'!F9)/('Раздел 4.5'!E6+'Раздел 4.5'!F6))*100</f>
        <v>15</v>
      </c>
      <c r="F45" s="274"/>
      <c r="G45" s="274"/>
      <c r="H45" s="281"/>
    </row>
    <row r="46" spans="1:8" ht="94.5" customHeight="1" thickBot="1" x14ac:dyDescent="0.3">
      <c r="A46" s="273" t="s">
        <v>77</v>
      </c>
      <c r="B46" s="275" t="s">
        <v>78</v>
      </c>
      <c r="C46" s="273" t="s">
        <v>39</v>
      </c>
      <c r="D46" s="277" t="s">
        <v>261</v>
      </c>
      <c r="E46" s="150">
        <f>'Раздел 4.1.3'!T11+'Раздел 4.1.3'!T14+'Раздел 4.1.3'!T17+'Раздел 4.1.3'!T20+'Раздел 4.1.3'!T29+'Раздел 4.1.3'!T32</f>
        <v>14.5</v>
      </c>
      <c r="F46" s="278" t="s">
        <v>743</v>
      </c>
      <c r="G46" s="282" t="s">
        <v>388</v>
      </c>
      <c r="H46" s="280" t="s">
        <v>801</v>
      </c>
    </row>
    <row r="47" spans="1:8" ht="102" customHeight="1" thickBot="1" x14ac:dyDescent="0.3">
      <c r="A47" s="274"/>
      <c r="B47" s="276"/>
      <c r="C47" s="274"/>
      <c r="D47" s="276"/>
      <c r="E47" s="150">
        <f>E46/E31*100</f>
        <v>111.53846153846155</v>
      </c>
      <c r="F47" s="274"/>
      <c r="G47" s="274"/>
      <c r="H47" s="281"/>
    </row>
    <row r="48" spans="1:8" ht="98.25" customHeight="1" thickBot="1" x14ac:dyDescent="0.3">
      <c r="A48" s="273" t="s">
        <v>79</v>
      </c>
      <c r="B48" s="275" t="s">
        <v>80</v>
      </c>
      <c r="C48" s="273" t="s">
        <v>39</v>
      </c>
      <c r="D48" s="277" t="s">
        <v>262</v>
      </c>
      <c r="E48" s="150">
        <f>'Раздел 4.1.3'!T10+'Раздел 4.1.3'!T13+'Раздел 4.1.3'!T16+'Раздел 4.1.3'!T19+'Раздел 4.1.3'!T28+'Раздел 4.1.3'!T31</f>
        <v>2</v>
      </c>
      <c r="F48" s="278" t="s">
        <v>743</v>
      </c>
      <c r="G48" s="282" t="s">
        <v>389</v>
      </c>
      <c r="H48" s="280" t="s">
        <v>801</v>
      </c>
    </row>
    <row r="49" spans="1:8" ht="102" customHeight="1" thickBot="1" x14ac:dyDescent="0.3">
      <c r="A49" s="274"/>
      <c r="B49" s="276"/>
      <c r="C49" s="274"/>
      <c r="D49" s="276"/>
      <c r="E49" s="150">
        <f>E48/E31*100</f>
        <v>15.384615384615385</v>
      </c>
      <c r="F49" s="274"/>
      <c r="G49" s="274"/>
      <c r="H49" s="281"/>
    </row>
    <row r="50" spans="1:8" ht="199.5" customHeight="1" thickBot="1" x14ac:dyDescent="0.3">
      <c r="A50" s="8" t="s">
        <v>81</v>
      </c>
      <c r="B50" s="3" t="s">
        <v>223</v>
      </c>
      <c r="C50" s="7"/>
      <c r="D50" s="4" t="s">
        <v>263</v>
      </c>
      <c r="E50" s="150">
        <f>('Раздел 4.1.3'!T10+'Раздел 4.1.3'!T11+'Раздел 4.1.3'!T16+'Раздел 4.1.3'!T17)/('Раздел 4.1.3'!T9+'Раздел 4.1.3'!T15)</f>
        <v>0.88</v>
      </c>
      <c r="F50" s="125" t="s">
        <v>743</v>
      </c>
      <c r="G50" s="6" t="s">
        <v>390</v>
      </c>
      <c r="H50" s="129" t="s">
        <v>802</v>
      </c>
    </row>
    <row r="51" spans="1:8" ht="57.75" customHeight="1" thickBot="1" x14ac:dyDescent="0.3">
      <c r="A51" s="8" t="s">
        <v>82</v>
      </c>
      <c r="B51" s="3" t="s">
        <v>83</v>
      </c>
      <c r="C51" s="7" t="s">
        <v>49</v>
      </c>
      <c r="D51" s="4" t="s">
        <v>264</v>
      </c>
      <c r="E51" s="150">
        <f>'Раздел 3.2.4'!H23</f>
        <v>0</v>
      </c>
      <c r="F51" s="125" t="s">
        <v>742</v>
      </c>
      <c r="G51" s="6" t="s">
        <v>391</v>
      </c>
      <c r="H51" s="129" t="s">
        <v>801</v>
      </c>
    </row>
    <row r="52" spans="1:8" ht="73.5" customHeight="1" thickBot="1" x14ac:dyDescent="0.3">
      <c r="A52" s="8" t="s">
        <v>84</v>
      </c>
      <c r="B52" s="3" t="s">
        <v>85</v>
      </c>
      <c r="C52" s="7" t="s">
        <v>49</v>
      </c>
      <c r="D52" s="4" t="s">
        <v>265</v>
      </c>
      <c r="E52" s="150">
        <f>'Раздел 3.2.4'!E16/Показатели!E31*100</f>
        <v>0</v>
      </c>
      <c r="F52" s="125" t="s">
        <v>742</v>
      </c>
      <c r="G52" s="6" t="s">
        <v>392</v>
      </c>
      <c r="H52" s="129" t="s">
        <v>801</v>
      </c>
    </row>
    <row r="53" spans="1:8" ht="16.5" thickBot="1" x14ac:dyDescent="0.3">
      <c r="A53" s="2">
        <v>3</v>
      </c>
      <c r="B53" s="285" t="s">
        <v>86</v>
      </c>
      <c r="C53" s="286"/>
      <c r="D53" s="286"/>
      <c r="E53" s="286"/>
      <c r="F53" s="286"/>
      <c r="G53" s="287"/>
      <c r="H53" s="288"/>
    </row>
    <row r="54" spans="1:8" ht="83.25" customHeight="1" thickBot="1" x14ac:dyDescent="0.3">
      <c r="A54" s="273" t="s">
        <v>87</v>
      </c>
      <c r="B54" s="275" t="s">
        <v>88</v>
      </c>
      <c r="C54" s="273" t="s">
        <v>39</v>
      </c>
      <c r="D54" s="277" t="s">
        <v>266</v>
      </c>
      <c r="E54" s="209">
        <f>E56+E58+E60</f>
        <v>2</v>
      </c>
      <c r="F54" s="125" t="s">
        <v>736</v>
      </c>
      <c r="G54" s="282" t="s">
        <v>719</v>
      </c>
      <c r="H54" s="280" t="s">
        <v>801</v>
      </c>
    </row>
    <row r="55" spans="1:8" ht="113.25" customHeight="1" thickBot="1" x14ac:dyDescent="0.3">
      <c r="A55" s="274"/>
      <c r="B55" s="276"/>
      <c r="C55" s="274"/>
      <c r="D55" s="276"/>
      <c r="E55" s="207">
        <f>(('Раздел 2.4.2'!F10-'Раздел 2.4.2'!G10+'Раздел 2.4.5'!F13-'Раздел 2.4.5'!G13)/('Раздел 2.4.2'!E10+'Раздел 2.4.5'!F13))*100</f>
        <v>0.46403712296983757</v>
      </c>
      <c r="F55" s="125" t="s">
        <v>739</v>
      </c>
      <c r="G55" s="274"/>
      <c r="H55" s="281"/>
    </row>
    <row r="56" spans="1:8" ht="97.5" customHeight="1" thickBot="1" x14ac:dyDescent="0.3">
      <c r="A56" s="273" t="s">
        <v>89</v>
      </c>
      <c r="B56" s="275" t="s">
        <v>11</v>
      </c>
      <c r="C56" s="273" t="s">
        <v>39</v>
      </c>
      <c r="D56" s="277" t="s">
        <v>267</v>
      </c>
      <c r="E56" s="209">
        <f>'Раздел 2.4.2'!F7-'Раздел 2.4.2'!G7+'Раздел 2.4.5'!F10-'Раздел 2.4.5'!G10</f>
        <v>1</v>
      </c>
      <c r="F56" s="125" t="s">
        <v>736</v>
      </c>
      <c r="G56" s="282" t="s">
        <v>393</v>
      </c>
      <c r="H56" s="280" t="s">
        <v>801</v>
      </c>
    </row>
    <row r="57" spans="1:8" ht="135.75" customHeight="1" thickBot="1" x14ac:dyDescent="0.3">
      <c r="A57" s="274"/>
      <c r="B57" s="276"/>
      <c r="C57" s="274"/>
      <c r="D57" s="276"/>
      <c r="E57" s="207">
        <f>(('Раздел 2.4.2'!F7-'Раздел 2.4.2'!G7+'Раздел 2.4.5'!F10-'Раздел 2.4.5'!G10)/('Раздел 2.4.2'!E7+'Раздел 2.4.5'!F10))*100</f>
        <v>0.35714285714285715</v>
      </c>
      <c r="F57" s="125" t="s">
        <v>739</v>
      </c>
      <c r="G57" s="274"/>
      <c r="H57" s="281"/>
    </row>
    <row r="58" spans="1:8" ht="120" customHeight="1" thickBot="1" x14ac:dyDescent="0.3">
      <c r="A58" s="273" t="s">
        <v>90</v>
      </c>
      <c r="B58" s="275" t="s">
        <v>13</v>
      </c>
      <c r="C58" s="273" t="s">
        <v>39</v>
      </c>
      <c r="D58" s="277" t="s">
        <v>268</v>
      </c>
      <c r="E58" s="209">
        <f>'Раздел 2.4.2'!F8-'Раздел 2.4.2'!G8+'Раздел 2.4.5'!F11-'Раздел 2.4.5'!G11</f>
        <v>0</v>
      </c>
      <c r="F58" s="125" t="s">
        <v>736</v>
      </c>
      <c r="G58" s="282" t="s">
        <v>393</v>
      </c>
      <c r="H58" s="280" t="s">
        <v>801</v>
      </c>
    </row>
    <row r="59" spans="1:8" ht="105" customHeight="1" thickBot="1" x14ac:dyDescent="0.3">
      <c r="A59" s="274"/>
      <c r="B59" s="276"/>
      <c r="C59" s="274"/>
      <c r="D59" s="276"/>
      <c r="E59" s="210">
        <f>(('Раздел 2.4.2'!F8-'Раздел 2.4.2'!G8+'Раздел 2.4.5'!F11-'Раздел 2.4.5'!G11)/('Раздел 2.4.2'!E8+'Раздел 2.4.5'!F11))*100</f>
        <v>0</v>
      </c>
      <c r="F59" s="125" t="s">
        <v>739</v>
      </c>
      <c r="G59" s="274"/>
      <c r="H59" s="281"/>
    </row>
    <row r="60" spans="1:8" ht="91.5" customHeight="1" thickBot="1" x14ac:dyDescent="0.3">
      <c r="A60" s="273" t="s">
        <v>91</v>
      </c>
      <c r="B60" s="275" t="s">
        <v>15</v>
      </c>
      <c r="C60" s="273" t="s">
        <v>39</v>
      </c>
      <c r="D60" s="277" t="s">
        <v>269</v>
      </c>
      <c r="E60" s="209">
        <f>'Раздел 2.4.2'!F9-'Раздел 2.4.2'!G9+'Раздел 2.4.5'!F12-'Раздел 2.4.5'!G12</f>
        <v>1</v>
      </c>
      <c r="F60" s="125" t="s">
        <v>736</v>
      </c>
      <c r="G60" s="282" t="s">
        <v>393</v>
      </c>
      <c r="H60" s="280" t="s">
        <v>801</v>
      </c>
    </row>
    <row r="61" spans="1:8" ht="114" customHeight="1" thickBot="1" x14ac:dyDescent="0.3">
      <c r="A61" s="274"/>
      <c r="B61" s="276"/>
      <c r="C61" s="274"/>
      <c r="D61" s="276"/>
      <c r="E61" s="207">
        <f>(('Раздел 2.4.2'!F9-'Раздел 2.4.2'!G9+'Раздел 2.4.5'!F12-'Раздел 2.4.5'!G12)/('Раздел 2.4.2'!E9+'Раздел 2.4.5'!F12))*100</f>
        <v>0.92592592592592582</v>
      </c>
      <c r="F61" s="125" t="s">
        <v>739</v>
      </c>
      <c r="G61" s="274"/>
      <c r="H61" s="281"/>
    </row>
    <row r="62" spans="1:8" ht="93" customHeight="1" thickBot="1" x14ac:dyDescent="0.3">
      <c r="A62" s="273" t="s">
        <v>92</v>
      </c>
      <c r="B62" s="275" t="s">
        <v>93</v>
      </c>
      <c r="C62" s="273" t="s">
        <v>39</v>
      </c>
      <c r="D62" s="277" t="s">
        <v>270</v>
      </c>
      <c r="E62" s="209">
        <f>E64+E66+E68</f>
        <v>3</v>
      </c>
      <c r="F62" s="125" t="s">
        <v>736</v>
      </c>
      <c r="G62" s="282" t="s">
        <v>394</v>
      </c>
      <c r="H62" s="280" t="s">
        <v>801</v>
      </c>
    </row>
    <row r="63" spans="1:8" ht="78" customHeight="1" thickBot="1" x14ac:dyDescent="0.3">
      <c r="A63" s="274"/>
      <c r="B63" s="276"/>
      <c r="C63" s="274"/>
      <c r="D63" s="276"/>
      <c r="E63" s="207">
        <f>(('Раздел 2.4.2'!G10+'Раздел 2.4.5'!G13)/('Раздел 2.4.2'!E10+'Раздел 2.4.5'!F13))*100</f>
        <v>0.6960556844547563</v>
      </c>
      <c r="F63" s="125" t="s">
        <v>739</v>
      </c>
      <c r="G63" s="274"/>
      <c r="H63" s="281"/>
    </row>
    <row r="64" spans="1:8" ht="86.25" customHeight="1" thickBot="1" x14ac:dyDescent="0.3">
      <c r="A64" s="273" t="s">
        <v>94</v>
      </c>
      <c r="B64" s="275" t="s">
        <v>11</v>
      </c>
      <c r="C64" s="273" t="s">
        <v>39</v>
      </c>
      <c r="D64" s="277" t="s">
        <v>271</v>
      </c>
      <c r="E64" s="213">
        <f>'Раздел 2.4.2'!G7+'Раздел 2.4.5'!G10</f>
        <v>2</v>
      </c>
      <c r="F64" s="125" t="s">
        <v>736</v>
      </c>
      <c r="G64" s="282" t="s">
        <v>394</v>
      </c>
      <c r="H64" s="280" t="s">
        <v>801</v>
      </c>
    </row>
    <row r="65" spans="1:8" ht="110.25" customHeight="1" thickBot="1" x14ac:dyDescent="0.3">
      <c r="A65" s="274"/>
      <c r="B65" s="276"/>
      <c r="C65" s="274"/>
      <c r="D65" s="276"/>
      <c r="E65" s="207">
        <f>(('Раздел 2.4.2'!G7+'Раздел 2.4.5'!G10)/('Раздел 2.4.2'!E7+'Раздел 2.4.5'!F10))*100</f>
        <v>0.7142857142857143</v>
      </c>
      <c r="F65" s="125" t="s">
        <v>739</v>
      </c>
      <c r="G65" s="274"/>
      <c r="H65" s="281"/>
    </row>
    <row r="66" spans="1:8" ht="77.25" customHeight="1" thickBot="1" x14ac:dyDescent="0.3">
      <c r="A66" s="273" t="s">
        <v>95</v>
      </c>
      <c r="B66" s="275" t="s">
        <v>13</v>
      </c>
      <c r="C66" s="273" t="s">
        <v>39</v>
      </c>
      <c r="D66" s="277" t="s">
        <v>272</v>
      </c>
      <c r="E66" s="209">
        <f>'Раздел 2.4.2'!G8+'Раздел 2.4.5'!G11</f>
        <v>0</v>
      </c>
      <c r="F66" s="125" t="s">
        <v>736</v>
      </c>
      <c r="G66" s="282" t="s">
        <v>394</v>
      </c>
      <c r="H66" s="280" t="s">
        <v>801</v>
      </c>
    </row>
    <row r="67" spans="1:8" ht="105" customHeight="1" thickBot="1" x14ac:dyDescent="0.3">
      <c r="A67" s="274"/>
      <c r="B67" s="276"/>
      <c r="C67" s="274"/>
      <c r="D67" s="276"/>
      <c r="E67" s="207">
        <f>(('Раздел 2.4.2'!G8+'Раздел 2.4.5'!G11)/('Раздел 2.4.2'!E8+'Раздел 2.4.5'!F11)*100)</f>
        <v>0</v>
      </c>
      <c r="F67" s="125" t="s">
        <v>739</v>
      </c>
      <c r="G67" s="274"/>
      <c r="H67" s="281"/>
    </row>
    <row r="68" spans="1:8" ht="69" customHeight="1" thickBot="1" x14ac:dyDescent="0.3">
      <c r="A68" s="273" t="s">
        <v>96</v>
      </c>
      <c r="B68" s="275" t="s">
        <v>15</v>
      </c>
      <c r="C68" s="273" t="s">
        <v>39</v>
      </c>
      <c r="D68" s="277" t="s">
        <v>273</v>
      </c>
      <c r="E68" s="209">
        <f>'Раздел 2.4.2'!G9+'Раздел 2.4.5'!G12</f>
        <v>1</v>
      </c>
      <c r="F68" s="125" t="s">
        <v>736</v>
      </c>
      <c r="G68" s="282" t="s">
        <v>394</v>
      </c>
      <c r="H68" s="280" t="s">
        <v>801</v>
      </c>
    </row>
    <row r="69" spans="1:8" ht="104.25" customHeight="1" thickBot="1" x14ac:dyDescent="0.3">
      <c r="A69" s="274"/>
      <c r="B69" s="276"/>
      <c r="C69" s="274"/>
      <c r="D69" s="276"/>
      <c r="E69" s="207">
        <f>E68/('Раздел 2.4.2'!E9+'Раздел 2.4.5'!F12)*100</f>
        <v>0.92592592592592582</v>
      </c>
      <c r="F69" s="125" t="s">
        <v>739</v>
      </c>
      <c r="G69" s="274"/>
      <c r="H69" s="281"/>
    </row>
    <row r="70" spans="1:8" ht="74.25" customHeight="1" thickBot="1" x14ac:dyDescent="0.3">
      <c r="A70" s="273" t="s">
        <v>97</v>
      </c>
      <c r="B70" s="275" t="s">
        <v>98</v>
      </c>
      <c r="C70" s="273" t="s">
        <v>39</v>
      </c>
      <c r="D70" s="277" t="s">
        <v>274</v>
      </c>
      <c r="E70" s="209">
        <f>'Раздел 2.4.3'!G76-'Раздел 2.4.3'!H76+'Раздел 2.4.6'!F59-'Раздел 2.4.6'!G59</f>
        <v>1</v>
      </c>
      <c r="F70" s="125" t="s">
        <v>737</v>
      </c>
      <c r="G70" s="282" t="s">
        <v>395</v>
      </c>
      <c r="H70" s="280" t="s">
        <v>801</v>
      </c>
    </row>
    <row r="71" spans="1:8" ht="99" customHeight="1" thickBot="1" x14ac:dyDescent="0.3">
      <c r="A71" s="274"/>
      <c r="B71" s="276"/>
      <c r="C71" s="274"/>
      <c r="D71" s="276"/>
      <c r="E71" s="207">
        <f>(('Раздел 2.4.3'!G76-'Раздел 2.4.3'!H76+'Раздел 2.4.6'!F59-'Раздел 2.4.6'!G59)/('Раздел 2.4.3'!F76+'Раздел 2.4.6'!F59))*100</f>
        <v>1.2195121951219512</v>
      </c>
      <c r="F71" s="125" t="s">
        <v>740</v>
      </c>
      <c r="G71" s="274"/>
      <c r="H71" s="281"/>
    </row>
    <row r="72" spans="1:8" ht="62.25" customHeight="1" thickBot="1" x14ac:dyDescent="0.3">
      <c r="A72" s="273" t="s">
        <v>99</v>
      </c>
      <c r="B72" s="275" t="s">
        <v>100</v>
      </c>
      <c r="C72" s="273" t="s">
        <v>39</v>
      </c>
      <c r="D72" s="277" t="s">
        <v>275</v>
      </c>
      <c r="E72" s="209">
        <f>'Раздел 2.4.3'!H76+'Раздел 2.4.6'!G59</f>
        <v>3</v>
      </c>
      <c r="F72" s="125" t="s">
        <v>737</v>
      </c>
      <c r="G72" s="282" t="s">
        <v>396</v>
      </c>
      <c r="H72" s="280" t="s">
        <v>801</v>
      </c>
    </row>
    <row r="73" spans="1:8" ht="93.75" customHeight="1" thickBot="1" x14ac:dyDescent="0.3">
      <c r="A73" s="274"/>
      <c r="B73" s="276"/>
      <c r="C73" s="274"/>
      <c r="D73" s="276"/>
      <c r="E73" s="207">
        <f>(('Раздел 2.4.3'!H76+'Раздел 2.4.6'!G59)/('Раздел 2.4.3'!F76+'Раздел 2.4.6'!F59))*100</f>
        <v>3.6585365853658534</v>
      </c>
      <c r="F73" s="125" t="s">
        <v>740</v>
      </c>
      <c r="G73" s="274"/>
      <c r="H73" s="281"/>
    </row>
    <row r="74" spans="1:8" ht="69" customHeight="1" thickBot="1" x14ac:dyDescent="0.3">
      <c r="A74" s="273" t="s">
        <v>101</v>
      </c>
      <c r="B74" s="275" t="s">
        <v>102</v>
      </c>
      <c r="C74" s="273" t="s">
        <v>39</v>
      </c>
      <c r="D74" s="277" t="s">
        <v>276</v>
      </c>
      <c r="E74" s="209">
        <f>'Раздел 2.4.8'!D12+'Раздел 2.4.8'!E12</f>
        <v>0</v>
      </c>
      <c r="F74" s="125" t="s">
        <v>747</v>
      </c>
      <c r="G74" s="282" t="s">
        <v>397</v>
      </c>
      <c r="H74" s="280" t="s">
        <v>801</v>
      </c>
    </row>
    <row r="75" spans="1:8" ht="76.5" customHeight="1" thickBot="1" x14ac:dyDescent="0.3">
      <c r="A75" s="274"/>
      <c r="B75" s="276"/>
      <c r="C75" s="274"/>
      <c r="D75" s="276"/>
      <c r="E75" s="207">
        <f>E74/('Раздел 2.1.'!F10+'Раздел 2.1.'!F11+'Раздел 2.1.'!F12)*100</f>
        <v>0</v>
      </c>
      <c r="F75" s="125" t="s">
        <v>727</v>
      </c>
      <c r="G75" s="274"/>
      <c r="H75" s="281"/>
    </row>
    <row r="76" spans="1:8" ht="134.25" customHeight="1" thickBot="1" x14ac:dyDescent="0.3">
      <c r="A76" s="8" t="s">
        <v>103</v>
      </c>
      <c r="B76" s="3" t="s">
        <v>104</v>
      </c>
      <c r="C76" s="7" t="s">
        <v>9</v>
      </c>
      <c r="D76" s="4" t="s">
        <v>277</v>
      </c>
      <c r="E76" s="5">
        <f>'Раздел 2.4.8'!F12+'Раздел 2.4.8'!G12</f>
        <v>0</v>
      </c>
      <c r="F76" s="125" t="s">
        <v>747</v>
      </c>
      <c r="G76" s="6" t="s">
        <v>398</v>
      </c>
      <c r="H76" s="266" t="s">
        <v>801</v>
      </c>
    </row>
    <row r="77" spans="1:8" ht="56.25" customHeight="1" x14ac:dyDescent="0.25">
      <c r="A77" s="273" t="s">
        <v>105</v>
      </c>
      <c r="B77" s="273" t="s">
        <v>106</v>
      </c>
      <c r="C77" s="273" t="s">
        <v>39</v>
      </c>
      <c r="D77" s="280" t="s">
        <v>278</v>
      </c>
      <c r="E77" s="209">
        <f>('Раздел 4.3'!D7+'Раздел 4.3'!E7)+('Раздел 4.3'!D8+'Раздел 4.3'!E8)</f>
        <v>0</v>
      </c>
      <c r="F77" s="278" t="s">
        <v>748</v>
      </c>
      <c r="G77" s="282" t="s">
        <v>399</v>
      </c>
      <c r="H77" s="280" t="s">
        <v>801</v>
      </c>
    </row>
    <row r="78" spans="1:8" ht="93.75" customHeight="1" thickBot="1" x14ac:dyDescent="0.3">
      <c r="A78" s="297"/>
      <c r="B78" s="297"/>
      <c r="C78" s="297"/>
      <c r="D78" s="294"/>
      <c r="E78" s="207">
        <f>(E77/('Раздел 4.1.1'!D10+'Раздел 4.1.1'!D12+'Раздел 4.1.2'!D10+'Раздел 4.1.2'!D12))*100</f>
        <v>0</v>
      </c>
      <c r="F78" s="298"/>
      <c r="G78" s="274"/>
      <c r="H78" s="281"/>
    </row>
    <row r="79" spans="1:8" ht="105" customHeight="1" thickBot="1" x14ac:dyDescent="0.3">
      <c r="A79" s="273" t="s">
        <v>107</v>
      </c>
      <c r="B79" s="275" t="s">
        <v>108</v>
      </c>
      <c r="C79" s="273" t="s">
        <v>39</v>
      </c>
      <c r="D79" s="295" t="s">
        <v>279</v>
      </c>
      <c r="E79" s="209">
        <f>'Раздел 2.5.1'!F42-'Раздел 2.5.1'!G42</f>
        <v>0</v>
      </c>
      <c r="F79" s="125" t="s">
        <v>749</v>
      </c>
      <c r="G79" s="282" t="s">
        <v>400</v>
      </c>
      <c r="H79" s="280" t="s">
        <v>801</v>
      </c>
    </row>
    <row r="80" spans="1:8" ht="118.5" customHeight="1" thickBot="1" x14ac:dyDescent="0.3">
      <c r="A80" s="274"/>
      <c r="B80" s="276"/>
      <c r="C80" s="274"/>
      <c r="D80" s="296"/>
      <c r="E80" s="207" t="e">
        <f>(E79/('Раздел 2.1.'!E13+'Раздел 2.1.'!E14+'Раздел 2.1.'!E15))*100</f>
        <v>#DIV/0!</v>
      </c>
      <c r="F80" s="125" t="s">
        <v>727</v>
      </c>
      <c r="G80" s="274"/>
      <c r="H80" s="281"/>
    </row>
    <row r="81" spans="1:8" ht="74.25" customHeight="1" thickBot="1" x14ac:dyDescent="0.3">
      <c r="A81" s="273" t="s">
        <v>109</v>
      </c>
      <c r="B81" s="275" t="s">
        <v>110</v>
      </c>
      <c r="C81" s="273" t="s">
        <v>39</v>
      </c>
      <c r="D81" s="295" t="s">
        <v>280</v>
      </c>
      <c r="E81" s="209">
        <f>('Раздел 2.5.1'!G8+'Раздел 2.5.1'!G17+'Раздел 2.5.1'!G18)</f>
        <v>0</v>
      </c>
      <c r="F81" s="125" t="s">
        <v>749</v>
      </c>
      <c r="G81" s="282" t="s">
        <v>401</v>
      </c>
      <c r="H81" s="280" t="s">
        <v>801</v>
      </c>
    </row>
    <row r="82" spans="1:8" ht="107.25" customHeight="1" thickBot="1" x14ac:dyDescent="0.3">
      <c r="A82" s="274"/>
      <c r="B82" s="276"/>
      <c r="C82" s="274"/>
      <c r="D82" s="296"/>
      <c r="E82" s="207" t="e">
        <f>(E81/('Раздел 2.1.'!E13+'Раздел 2.1.'!E14+'Раздел 2.1.'!E15))*100</f>
        <v>#DIV/0!</v>
      </c>
      <c r="F82" s="125" t="s">
        <v>727</v>
      </c>
      <c r="G82" s="274"/>
      <c r="H82" s="281"/>
    </row>
    <row r="83" spans="1:8" ht="72" customHeight="1" thickBot="1" x14ac:dyDescent="0.3">
      <c r="A83" s="8" t="s">
        <v>111</v>
      </c>
      <c r="B83" s="3" t="s">
        <v>112</v>
      </c>
      <c r="C83" s="7" t="s">
        <v>62</v>
      </c>
      <c r="D83" s="13" t="s">
        <v>281</v>
      </c>
      <c r="E83" s="5">
        <f>'Раздел 6.1'!F16</f>
        <v>0</v>
      </c>
      <c r="F83" s="125" t="s">
        <v>745</v>
      </c>
      <c r="G83" s="6" t="s">
        <v>402</v>
      </c>
      <c r="H83" s="129" t="s">
        <v>801</v>
      </c>
    </row>
    <row r="84" spans="1:8" ht="81.75" customHeight="1" thickBot="1" x14ac:dyDescent="0.3">
      <c r="A84" s="8" t="s">
        <v>113</v>
      </c>
      <c r="B84" s="3" t="s">
        <v>114</v>
      </c>
      <c r="C84" s="7" t="s">
        <v>62</v>
      </c>
      <c r="D84" s="4" t="s">
        <v>282</v>
      </c>
      <c r="E84" s="5">
        <f>'Раздел 6.1'!E16</f>
        <v>507.1</v>
      </c>
      <c r="F84" s="125" t="s">
        <v>745</v>
      </c>
      <c r="G84" s="6" t="s">
        <v>403</v>
      </c>
      <c r="H84" s="129" t="s">
        <v>801</v>
      </c>
    </row>
    <row r="85" spans="1:8" ht="18.75" customHeight="1" thickBot="1" x14ac:dyDescent="0.3">
      <c r="A85" s="8">
        <v>4</v>
      </c>
      <c r="B85" s="285" t="s">
        <v>115</v>
      </c>
      <c r="C85" s="286"/>
      <c r="D85" s="286"/>
      <c r="E85" s="286"/>
      <c r="F85" s="286"/>
      <c r="G85" s="287"/>
      <c r="H85" s="288"/>
    </row>
    <row r="86" spans="1:8" ht="63.75" customHeight="1" thickBot="1" x14ac:dyDescent="0.3">
      <c r="A86" s="8" t="s">
        <v>116</v>
      </c>
      <c r="B86" s="3" t="s">
        <v>117</v>
      </c>
      <c r="C86" s="7" t="s">
        <v>62</v>
      </c>
      <c r="D86" s="4" t="s">
        <v>285</v>
      </c>
      <c r="E86" s="5">
        <f>'Раздел 6.1'!D7</f>
        <v>100058.2</v>
      </c>
      <c r="F86" s="125" t="s">
        <v>745</v>
      </c>
      <c r="G86" s="6" t="s">
        <v>404</v>
      </c>
      <c r="H86" s="129" t="s">
        <v>801</v>
      </c>
    </row>
    <row r="87" spans="1:8" ht="90.75" customHeight="1" thickBot="1" x14ac:dyDescent="0.3">
      <c r="A87" s="8" t="s">
        <v>118</v>
      </c>
      <c r="B87" s="3" t="s">
        <v>119</v>
      </c>
      <c r="C87" s="7" t="s">
        <v>62</v>
      </c>
      <c r="D87" s="4" t="s">
        <v>283</v>
      </c>
      <c r="E87" s="150">
        <f>E86/E31</f>
        <v>7696.7846153846149</v>
      </c>
      <c r="F87" s="125" t="s">
        <v>745</v>
      </c>
      <c r="G87" s="6" t="s">
        <v>404</v>
      </c>
      <c r="H87" s="129" t="s">
        <v>801</v>
      </c>
    </row>
    <row r="88" spans="1:8" ht="81" customHeight="1" thickBot="1" x14ac:dyDescent="0.3">
      <c r="A88" s="8" t="s">
        <v>120</v>
      </c>
      <c r="B88" s="3" t="s">
        <v>121</v>
      </c>
      <c r="C88" s="7" t="s">
        <v>62</v>
      </c>
      <c r="D88" s="4" t="s">
        <v>284</v>
      </c>
      <c r="E88" s="150">
        <f>'Раздел 6.1'!D12/Показатели!E31</f>
        <v>0</v>
      </c>
      <c r="F88" s="125" t="s">
        <v>745</v>
      </c>
      <c r="G88" s="6" t="s">
        <v>405</v>
      </c>
      <c r="H88" s="129" t="s">
        <v>801</v>
      </c>
    </row>
    <row r="89" spans="1:8" ht="165.75" thickBot="1" x14ac:dyDescent="0.3">
      <c r="A89" s="8" t="s">
        <v>122</v>
      </c>
      <c r="B89" s="3" t="s">
        <v>123</v>
      </c>
      <c r="C89" s="7" t="s">
        <v>42</v>
      </c>
      <c r="D89" s="4" t="s">
        <v>286</v>
      </c>
      <c r="E89" s="167" t="s">
        <v>778</v>
      </c>
      <c r="F89" s="125" t="s">
        <v>750</v>
      </c>
      <c r="G89" s="6" t="s">
        <v>406</v>
      </c>
      <c r="H89" s="129" t="s">
        <v>801</v>
      </c>
    </row>
    <row r="90" spans="1:8" ht="16.5" thickBot="1" x14ac:dyDescent="0.3">
      <c r="A90" s="8">
        <v>5</v>
      </c>
      <c r="B90" s="285" t="s">
        <v>124</v>
      </c>
      <c r="C90" s="286"/>
      <c r="D90" s="286"/>
      <c r="E90" s="286"/>
      <c r="F90" s="286"/>
      <c r="G90" s="287"/>
      <c r="H90" s="288"/>
    </row>
    <row r="91" spans="1:8" ht="104.25" customHeight="1" thickBot="1" x14ac:dyDescent="0.3">
      <c r="A91" s="273" t="s">
        <v>125</v>
      </c>
      <c r="B91" s="275" t="s">
        <v>126</v>
      </c>
      <c r="C91" s="273" t="s">
        <v>127</v>
      </c>
      <c r="D91" s="277" t="s">
        <v>287</v>
      </c>
      <c r="E91" s="149">
        <f>'Раздел 2.1.'!F10+(0.25*'Раздел 2.1.'!G10)+(0.1*'Раздел 2.1.'!H10)+('Раздел 2.1.'!F11+(0.25*'Раздел 2.1.'!G11)+(0.1*'Раздел 2.1.'!H11)+'Раздел 2.1.'!F12+(0.25*'Раздел 2.1.'!G12)+(0.1*'Раздел 2.1.'!H12))</f>
        <v>301.55</v>
      </c>
      <c r="F91" s="125" t="s">
        <v>751</v>
      </c>
      <c r="G91" s="282" t="s">
        <v>407</v>
      </c>
      <c r="H91" s="280" t="s">
        <v>801</v>
      </c>
    </row>
    <row r="92" spans="1:8" ht="129" customHeight="1" thickBot="1" x14ac:dyDescent="0.3">
      <c r="A92" s="274"/>
      <c r="B92" s="276"/>
      <c r="C92" s="274"/>
      <c r="D92" s="276"/>
      <c r="E92" s="207">
        <f>'Раздел 5.1'!E8/Показатели!E91</f>
        <v>14.952744155198141</v>
      </c>
      <c r="F92" s="125" t="s">
        <v>752</v>
      </c>
      <c r="G92" s="274"/>
      <c r="H92" s="281"/>
    </row>
    <row r="93" spans="1:8" ht="84" customHeight="1" thickBot="1" x14ac:dyDescent="0.3">
      <c r="A93" s="8" t="s">
        <v>128</v>
      </c>
      <c r="B93" s="3" t="s">
        <v>129</v>
      </c>
      <c r="C93" s="7" t="s">
        <v>127</v>
      </c>
      <c r="D93" s="4" t="s">
        <v>288</v>
      </c>
      <c r="E93" s="5">
        <f>'Раздел 5.1'!F8/Показатели!E91</f>
        <v>0</v>
      </c>
      <c r="F93" s="125" t="s">
        <v>751</v>
      </c>
      <c r="G93" s="6" t="s">
        <v>408</v>
      </c>
      <c r="H93" s="129" t="s">
        <v>801</v>
      </c>
    </row>
    <row r="94" spans="1:8" ht="75" customHeight="1" thickBot="1" x14ac:dyDescent="0.3">
      <c r="A94" s="8" t="s">
        <v>130</v>
      </c>
      <c r="B94" s="3" t="s">
        <v>131</v>
      </c>
      <c r="C94" s="7" t="s">
        <v>127</v>
      </c>
      <c r="D94" s="4" t="s">
        <v>289</v>
      </c>
      <c r="E94" s="150">
        <f>'Раздел 5.1'!G8/Показатели!E91</f>
        <v>10.986569391477367</v>
      </c>
      <c r="F94" s="125" t="s">
        <v>751</v>
      </c>
      <c r="G94" s="6" t="s">
        <v>409</v>
      </c>
      <c r="H94" s="129" t="s">
        <v>801</v>
      </c>
    </row>
    <row r="95" spans="1:8" ht="90" customHeight="1" thickBot="1" x14ac:dyDescent="0.3">
      <c r="A95" s="8" t="s">
        <v>132</v>
      </c>
      <c r="B95" s="3" t="s">
        <v>133</v>
      </c>
      <c r="C95" s="7" t="s">
        <v>127</v>
      </c>
      <c r="D95" s="4" t="s">
        <v>290</v>
      </c>
      <c r="E95" s="5">
        <f>('Раздел 5.1'!H8+'Раздел 5.1'!I8)/Показатели!E91</f>
        <v>3.966174763720776</v>
      </c>
      <c r="F95" s="125" t="s">
        <v>751</v>
      </c>
      <c r="G95" s="6" t="s">
        <v>410</v>
      </c>
      <c r="H95" s="129" t="s">
        <v>801</v>
      </c>
    </row>
    <row r="96" spans="1:8" ht="77.25" customHeight="1" thickBot="1" x14ac:dyDescent="0.3">
      <c r="A96" s="8" t="s">
        <v>134</v>
      </c>
      <c r="B96" s="3" t="s">
        <v>135</v>
      </c>
      <c r="C96" s="7" t="s">
        <v>49</v>
      </c>
      <c r="D96" s="4" t="s">
        <v>291</v>
      </c>
      <c r="E96" s="260">
        <f>'Раздел 5.2'!E12:F12/Показатели!E91</f>
        <v>0.62012933178577345</v>
      </c>
      <c r="F96" s="5"/>
      <c r="G96" s="6" t="s">
        <v>411</v>
      </c>
      <c r="H96" s="129" t="s">
        <v>801</v>
      </c>
    </row>
    <row r="97" spans="1:8" ht="90" customHeight="1" thickBot="1" x14ac:dyDescent="0.3">
      <c r="A97" s="8" t="s">
        <v>136</v>
      </c>
      <c r="B97" s="3" t="s">
        <v>137</v>
      </c>
      <c r="C97" s="7" t="s">
        <v>42</v>
      </c>
      <c r="D97" s="4" t="s">
        <v>292</v>
      </c>
      <c r="E97" s="150">
        <f>('Раздел 5.6'!E8/'Раздел 5.6'!D8)*100</f>
        <v>27.060921448806525</v>
      </c>
      <c r="F97" s="125" t="s">
        <v>753</v>
      </c>
      <c r="G97" s="6" t="s">
        <v>412</v>
      </c>
      <c r="H97" s="129" t="s">
        <v>801</v>
      </c>
    </row>
    <row r="98" spans="1:8" ht="90.75" thickBot="1" x14ac:dyDescent="0.3">
      <c r="A98" s="8" t="s">
        <v>138</v>
      </c>
      <c r="B98" s="3" t="s">
        <v>139</v>
      </c>
      <c r="C98" s="7" t="s">
        <v>49</v>
      </c>
      <c r="D98" s="4" t="s">
        <v>293</v>
      </c>
      <c r="E98" s="260">
        <f>'Раздел 5.4'!D9/Показатели!E91</f>
        <v>140.441054551484</v>
      </c>
      <c r="F98" s="5"/>
      <c r="G98" s="6" t="s">
        <v>413</v>
      </c>
      <c r="H98" s="129" t="s">
        <v>801</v>
      </c>
    </row>
    <row r="99" spans="1:8" ht="105.75" customHeight="1" thickBot="1" x14ac:dyDescent="0.3">
      <c r="A99" s="8" t="s">
        <v>140</v>
      </c>
      <c r="B99" s="3" t="s">
        <v>141</v>
      </c>
      <c r="C99" s="7" t="s">
        <v>42</v>
      </c>
      <c r="D99" s="131" t="s">
        <v>761</v>
      </c>
      <c r="E99" s="131"/>
      <c r="F99" s="125" t="s">
        <v>760</v>
      </c>
      <c r="G99" s="6"/>
      <c r="H99" s="129" t="s">
        <v>801</v>
      </c>
    </row>
    <row r="100" spans="1:8" ht="46.5" customHeight="1" thickBot="1" x14ac:dyDescent="0.3">
      <c r="A100" s="273" t="s">
        <v>142</v>
      </c>
      <c r="B100" s="300" t="s">
        <v>143</v>
      </c>
      <c r="C100" s="273" t="s">
        <v>39</v>
      </c>
      <c r="D100" s="302" t="s">
        <v>294</v>
      </c>
      <c r="E100" s="129">
        <f>'Раздел 5.1'!E15</f>
        <v>85</v>
      </c>
      <c r="F100" s="304" t="s">
        <v>751</v>
      </c>
      <c r="G100" s="282" t="s">
        <v>414</v>
      </c>
      <c r="H100" s="306" t="s">
        <v>801</v>
      </c>
    </row>
    <row r="101" spans="1:8" ht="36" customHeight="1" thickBot="1" x14ac:dyDescent="0.3">
      <c r="A101" s="297"/>
      <c r="B101" s="301"/>
      <c r="C101" s="297"/>
      <c r="D101" s="303"/>
      <c r="E101" s="261">
        <f>('Раздел 5.1'!E15/'Раздел 5.1'!E14)*100</f>
        <v>100</v>
      </c>
      <c r="F101" s="305"/>
      <c r="G101" s="274"/>
      <c r="H101" s="307"/>
    </row>
    <row r="102" spans="1:8" ht="19.5" customHeight="1" thickBot="1" x14ac:dyDescent="0.3">
      <c r="A102" s="8">
        <v>6</v>
      </c>
      <c r="B102" s="285" t="s">
        <v>144</v>
      </c>
      <c r="C102" s="286"/>
      <c r="D102" s="286"/>
      <c r="E102" s="286"/>
      <c r="F102" s="286"/>
      <c r="G102" s="287"/>
      <c r="H102" s="288"/>
    </row>
    <row r="103" spans="1:8" ht="57" customHeight="1" thickBot="1" x14ac:dyDescent="0.3">
      <c r="A103" s="273" t="s">
        <v>145</v>
      </c>
      <c r="B103" s="275" t="s">
        <v>146</v>
      </c>
      <c r="C103" s="273" t="s">
        <v>39</v>
      </c>
      <c r="D103" s="277" t="s">
        <v>295</v>
      </c>
      <c r="E103" s="155">
        <f>'Раздел 2.4.2.1'!N31+'Раздел 2.4.2.1'!N51+'Раздел 2.4.2.1'!N74</f>
        <v>4</v>
      </c>
      <c r="F103" s="125" t="s">
        <v>754</v>
      </c>
      <c r="G103" s="282" t="s">
        <v>415</v>
      </c>
      <c r="H103" s="306" t="s">
        <v>801</v>
      </c>
    </row>
    <row r="104" spans="1:8" ht="116.25" customHeight="1" thickBot="1" x14ac:dyDescent="0.3">
      <c r="A104" s="274"/>
      <c r="B104" s="276"/>
      <c r="C104" s="274"/>
      <c r="D104" s="276"/>
      <c r="E104" s="207">
        <f>(E103/'Раздел 2.4.2'!E10)*100</f>
        <v>0.92807424593967514</v>
      </c>
      <c r="F104" s="125" t="s">
        <v>736</v>
      </c>
      <c r="G104" s="274"/>
      <c r="H104" s="307"/>
    </row>
    <row r="105" spans="1:8" ht="56.25" customHeight="1" thickBot="1" x14ac:dyDescent="0.3">
      <c r="A105" s="8" t="s">
        <v>147</v>
      </c>
      <c r="B105" s="3" t="s">
        <v>148</v>
      </c>
      <c r="C105" s="7" t="s">
        <v>49</v>
      </c>
      <c r="D105" s="4" t="s">
        <v>296</v>
      </c>
      <c r="E105" s="5">
        <f>'Раздел 2.3'!F3</f>
        <v>9</v>
      </c>
      <c r="F105" s="125" t="s">
        <v>734</v>
      </c>
      <c r="G105" s="6" t="s">
        <v>416</v>
      </c>
      <c r="H105" s="129" t="s">
        <v>801</v>
      </c>
    </row>
    <row r="106" spans="1:8" ht="64.5" customHeight="1" thickBot="1" x14ac:dyDescent="0.3">
      <c r="A106" s="8" t="s">
        <v>149</v>
      </c>
      <c r="B106" s="3" t="s">
        <v>150</v>
      </c>
      <c r="C106" s="7" t="s">
        <v>49</v>
      </c>
      <c r="D106" s="4" t="s">
        <v>297</v>
      </c>
      <c r="E106" s="5">
        <f>'Раздел 2.3'!F4</f>
        <v>9</v>
      </c>
      <c r="F106" s="125" t="s">
        <v>734</v>
      </c>
      <c r="G106" s="6" t="s">
        <v>417</v>
      </c>
      <c r="H106" s="129" t="s">
        <v>801</v>
      </c>
    </row>
    <row r="107" spans="1:8" ht="59.25" customHeight="1" thickBot="1" x14ac:dyDescent="0.3">
      <c r="A107" s="8"/>
      <c r="B107" s="3" t="s">
        <v>151</v>
      </c>
      <c r="C107" s="7" t="s">
        <v>49</v>
      </c>
      <c r="D107" s="4" t="s">
        <v>298</v>
      </c>
      <c r="E107" s="5">
        <f>'Раздел 2.3'!F5</f>
        <v>3</v>
      </c>
      <c r="F107" s="125" t="s">
        <v>734</v>
      </c>
      <c r="G107" s="6" t="s">
        <v>418</v>
      </c>
      <c r="H107" s="129" t="s">
        <v>801</v>
      </c>
    </row>
    <row r="108" spans="1:8" ht="61.5" customHeight="1" thickBot="1" x14ac:dyDescent="0.3">
      <c r="A108" s="8"/>
      <c r="B108" s="3" t="s">
        <v>152</v>
      </c>
      <c r="C108" s="7" t="s">
        <v>49</v>
      </c>
      <c r="D108" s="4" t="s">
        <v>299</v>
      </c>
      <c r="E108" s="5">
        <f>'Раздел 2.3'!F6</f>
        <v>3</v>
      </c>
      <c r="F108" s="125" t="s">
        <v>734</v>
      </c>
      <c r="G108" s="6" t="s">
        <v>419</v>
      </c>
      <c r="H108" s="129" t="s">
        <v>801</v>
      </c>
    </row>
    <row r="109" spans="1:8" ht="66.75" customHeight="1" thickBot="1" x14ac:dyDescent="0.3">
      <c r="A109" s="8"/>
      <c r="B109" s="3" t="s">
        <v>153</v>
      </c>
      <c r="C109" s="7" t="s">
        <v>49</v>
      </c>
      <c r="D109" s="4" t="s">
        <v>300</v>
      </c>
      <c r="E109" s="5">
        <f>'Раздел 2.3'!F7</f>
        <v>3</v>
      </c>
      <c r="F109" s="125" t="s">
        <v>734</v>
      </c>
      <c r="G109" s="6" t="s">
        <v>420</v>
      </c>
      <c r="H109" s="129" t="s">
        <v>801</v>
      </c>
    </row>
    <row r="110" spans="1:8" ht="64.5" customHeight="1" thickBot="1" x14ac:dyDescent="0.3">
      <c r="A110" s="8"/>
      <c r="B110" s="3" t="s">
        <v>154</v>
      </c>
      <c r="C110" s="7" t="s">
        <v>49</v>
      </c>
      <c r="D110" s="4" t="s">
        <v>301</v>
      </c>
      <c r="E110" s="5">
        <f>'Раздел 2.3'!F8</f>
        <v>0</v>
      </c>
      <c r="F110" s="125" t="s">
        <v>734</v>
      </c>
      <c r="G110" s="6" t="s">
        <v>421</v>
      </c>
      <c r="H110" s="129" t="s">
        <v>801</v>
      </c>
    </row>
    <row r="111" spans="1:8" ht="65.25" customHeight="1" thickBot="1" x14ac:dyDescent="0.3">
      <c r="A111" s="8"/>
      <c r="B111" s="3" t="s">
        <v>155</v>
      </c>
      <c r="C111" s="7" t="s">
        <v>49</v>
      </c>
      <c r="D111" s="4" t="s">
        <v>302</v>
      </c>
      <c r="E111" s="5">
        <f>'Раздел 2.3'!F9</f>
        <v>0</v>
      </c>
      <c r="F111" s="125" t="s">
        <v>734</v>
      </c>
      <c r="G111" s="6" t="s">
        <v>422</v>
      </c>
      <c r="H111" s="129" t="s">
        <v>801</v>
      </c>
    </row>
    <row r="112" spans="1:8" ht="60.75" customHeight="1" thickBot="1" x14ac:dyDescent="0.3">
      <c r="A112" s="8" t="s">
        <v>156</v>
      </c>
      <c r="B112" s="3" t="s">
        <v>157</v>
      </c>
      <c r="C112" s="7" t="s">
        <v>49</v>
      </c>
      <c r="D112" s="4" t="s">
        <v>303</v>
      </c>
      <c r="E112" s="5">
        <f>'Раздел 2.3'!F10</f>
        <v>0</v>
      </c>
      <c r="F112" s="125" t="s">
        <v>734</v>
      </c>
      <c r="G112" s="6" t="s">
        <v>423</v>
      </c>
      <c r="H112" s="129" t="s">
        <v>801</v>
      </c>
    </row>
    <row r="113" spans="1:8" ht="65.25" customHeight="1" thickBot="1" x14ac:dyDescent="0.3">
      <c r="A113" s="8"/>
      <c r="B113" s="3" t="s">
        <v>151</v>
      </c>
      <c r="C113" s="7" t="s">
        <v>49</v>
      </c>
      <c r="D113" s="4" t="s">
        <v>304</v>
      </c>
      <c r="E113" s="5">
        <f>'Раздел 2.3'!F11</f>
        <v>0</v>
      </c>
      <c r="F113" s="125" t="s">
        <v>734</v>
      </c>
      <c r="G113" s="6" t="s">
        <v>424</v>
      </c>
      <c r="H113" s="129" t="s">
        <v>801</v>
      </c>
    </row>
    <row r="114" spans="1:8" ht="69" customHeight="1" thickBot="1" x14ac:dyDescent="0.3">
      <c r="A114" s="8"/>
      <c r="B114" s="3" t="s">
        <v>152</v>
      </c>
      <c r="C114" s="7" t="s">
        <v>49</v>
      </c>
      <c r="D114" s="4" t="s">
        <v>305</v>
      </c>
      <c r="E114" s="5">
        <f>'Раздел 2.3'!F12</f>
        <v>0</v>
      </c>
      <c r="F114" s="125" t="s">
        <v>734</v>
      </c>
      <c r="G114" s="6" t="s">
        <v>425</v>
      </c>
      <c r="H114" s="129" t="s">
        <v>801</v>
      </c>
    </row>
    <row r="115" spans="1:8" ht="68.25" customHeight="1" thickBot="1" x14ac:dyDescent="0.3">
      <c r="A115" s="8"/>
      <c r="B115" s="3" t="s">
        <v>153</v>
      </c>
      <c r="C115" s="7" t="s">
        <v>49</v>
      </c>
      <c r="D115" s="4" t="s">
        <v>306</v>
      </c>
      <c r="E115" s="5">
        <f>'Раздел 2.3'!F13</f>
        <v>0</v>
      </c>
      <c r="F115" s="125" t="s">
        <v>734</v>
      </c>
      <c r="G115" s="6" t="s">
        <v>426</v>
      </c>
      <c r="H115" s="129" t="s">
        <v>801</v>
      </c>
    </row>
    <row r="116" spans="1:8" ht="72.75" customHeight="1" thickBot="1" x14ac:dyDescent="0.3">
      <c r="A116" s="8"/>
      <c r="B116" s="3" t="s">
        <v>154</v>
      </c>
      <c r="C116" s="7" t="s">
        <v>49</v>
      </c>
      <c r="D116" s="4" t="s">
        <v>307</v>
      </c>
      <c r="E116" s="5">
        <f>'Раздел 2.3'!F14</f>
        <v>0</v>
      </c>
      <c r="F116" s="125" t="s">
        <v>734</v>
      </c>
      <c r="G116" s="6" t="s">
        <v>427</v>
      </c>
      <c r="H116" s="129" t="s">
        <v>801</v>
      </c>
    </row>
    <row r="117" spans="1:8" ht="63" customHeight="1" thickBot="1" x14ac:dyDescent="0.3">
      <c r="A117" s="8"/>
      <c r="B117" s="3" t="s">
        <v>155</v>
      </c>
      <c r="C117" s="7" t="s">
        <v>49</v>
      </c>
      <c r="D117" s="4" t="s">
        <v>308</v>
      </c>
      <c r="E117" s="5">
        <f>'Раздел 2.3'!F15</f>
        <v>0</v>
      </c>
      <c r="F117" s="125" t="s">
        <v>734</v>
      </c>
      <c r="G117" s="6" t="s">
        <v>428</v>
      </c>
      <c r="H117" s="129" t="s">
        <v>801</v>
      </c>
    </row>
    <row r="118" spans="1:8" ht="87.75" customHeight="1" thickBot="1" x14ac:dyDescent="0.3">
      <c r="A118" s="8" t="s">
        <v>158</v>
      </c>
      <c r="B118" s="3" t="s">
        <v>159</v>
      </c>
      <c r="C118" s="7" t="s">
        <v>9</v>
      </c>
      <c r="D118" s="4" t="s">
        <v>309</v>
      </c>
      <c r="E118" s="262">
        <f>E119+E125+E131</f>
        <v>4</v>
      </c>
      <c r="F118" s="125" t="s">
        <v>754</v>
      </c>
      <c r="G118" s="6" t="s">
        <v>429</v>
      </c>
      <c r="H118" s="129" t="s">
        <v>801</v>
      </c>
    </row>
    <row r="119" spans="1:8" ht="81.75" customHeight="1" thickBot="1" x14ac:dyDescent="0.3">
      <c r="A119" s="8" t="s">
        <v>160</v>
      </c>
      <c r="B119" s="3" t="s">
        <v>161</v>
      </c>
      <c r="C119" s="7" t="s">
        <v>9</v>
      </c>
      <c r="D119" s="4" t="s">
        <v>310</v>
      </c>
      <c r="E119" s="262">
        <f>'Раздел 2.4.2.1'!N9+'Раздел 2.4.2.1'!N24</f>
        <v>4</v>
      </c>
      <c r="F119" s="125" t="s">
        <v>754</v>
      </c>
      <c r="G119" s="6" t="s">
        <v>429</v>
      </c>
      <c r="H119" s="129" t="s">
        <v>801</v>
      </c>
    </row>
    <row r="120" spans="1:8" ht="66.75" customHeight="1" thickBot="1" x14ac:dyDescent="0.3">
      <c r="A120" s="8"/>
      <c r="B120" s="3" t="s">
        <v>162</v>
      </c>
      <c r="C120" s="7" t="s">
        <v>9</v>
      </c>
      <c r="D120" s="4" t="s">
        <v>311</v>
      </c>
      <c r="E120" s="262">
        <f>'Раздел 2.4.2.1'!O9+'Раздел 2.4.2.1'!O24</f>
        <v>0</v>
      </c>
      <c r="F120" s="125" t="s">
        <v>754</v>
      </c>
      <c r="G120" s="6" t="s">
        <v>430</v>
      </c>
      <c r="H120" s="129" t="s">
        <v>801</v>
      </c>
    </row>
    <row r="121" spans="1:8" ht="68.25" customHeight="1" thickBot="1" x14ac:dyDescent="0.3">
      <c r="A121" s="8"/>
      <c r="B121" s="3" t="s">
        <v>163</v>
      </c>
      <c r="C121" s="7" t="s">
        <v>9</v>
      </c>
      <c r="D121" s="4" t="s">
        <v>312</v>
      </c>
      <c r="E121" s="262">
        <f>'Раздел 2.4.2.1'!P9+'Раздел 2.4.2.1'!P24</f>
        <v>0</v>
      </c>
      <c r="F121" s="125" t="s">
        <v>754</v>
      </c>
      <c r="G121" s="6" t="s">
        <v>431</v>
      </c>
      <c r="H121" s="129" t="s">
        <v>801</v>
      </c>
    </row>
    <row r="122" spans="1:8" ht="78.75" customHeight="1" thickBot="1" x14ac:dyDescent="0.3">
      <c r="A122" s="8"/>
      <c r="B122" s="3" t="s">
        <v>164</v>
      </c>
      <c r="C122" s="7" t="s">
        <v>9</v>
      </c>
      <c r="D122" s="4" t="s">
        <v>313</v>
      </c>
      <c r="E122" s="262">
        <f>'Раздел 2.4.2.1'!Q9+'Раздел 2.4.2.1'!Q24</f>
        <v>0</v>
      </c>
      <c r="F122" s="125" t="s">
        <v>754</v>
      </c>
      <c r="G122" s="6" t="s">
        <v>432</v>
      </c>
      <c r="H122" s="129" t="s">
        <v>801</v>
      </c>
    </row>
    <row r="123" spans="1:8" ht="82.5" customHeight="1" thickBot="1" x14ac:dyDescent="0.3">
      <c r="A123" s="8"/>
      <c r="B123" s="3" t="s">
        <v>165</v>
      </c>
      <c r="C123" s="7" t="s">
        <v>9</v>
      </c>
      <c r="D123" s="4" t="s">
        <v>314</v>
      </c>
      <c r="E123" s="262">
        <f>'Раздел 2.4.2.1'!R9+'Раздел 2.4.2.1'!R24</f>
        <v>4</v>
      </c>
      <c r="F123" s="125" t="s">
        <v>754</v>
      </c>
      <c r="G123" s="6" t="s">
        <v>433</v>
      </c>
      <c r="H123" s="129" t="s">
        <v>801</v>
      </c>
    </row>
    <row r="124" spans="1:8" ht="87.75" customHeight="1" thickBot="1" x14ac:dyDescent="0.3">
      <c r="A124" s="8"/>
      <c r="B124" s="3" t="s">
        <v>166</v>
      </c>
      <c r="C124" s="7" t="s">
        <v>9</v>
      </c>
      <c r="D124" s="4" t="s">
        <v>315</v>
      </c>
      <c r="E124" s="262">
        <f>'Раздел 2.4.2.1'!S9+'Раздел 2.4.2.1'!S24</f>
        <v>0</v>
      </c>
      <c r="F124" s="125" t="s">
        <v>754</v>
      </c>
      <c r="G124" s="6" t="s">
        <v>434</v>
      </c>
      <c r="H124" s="129" t="s">
        <v>801</v>
      </c>
    </row>
    <row r="125" spans="1:8" ht="82.5" customHeight="1" thickBot="1" x14ac:dyDescent="0.3">
      <c r="A125" s="8" t="s">
        <v>167</v>
      </c>
      <c r="B125" s="3" t="s">
        <v>168</v>
      </c>
      <c r="C125" s="7" t="s">
        <v>9</v>
      </c>
      <c r="D125" s="4" t="s">
        <v>316</v>
      </c>
      <c r="E125" s="262">
        <f>'Раздел 2.4.2.1'!N44+'Раздел 2.4.2.1'!N49</f>
        <v>0</v>
      </c>
      <c r="F125" s="125" t="s">
        <v>754</v>
      </c>
      <c r="G125" s="6" t="s">
        <v>435</v>
      </c>
      <c r="H125" s="129" t="s">
        <v>801</v>
      </c>
    </row>
    <row r="126" spans="1:8" ht="87.75" customHeight="1" thickBot="1" x14ac:dyDescent="0.3">
      <c r="A126" s="8"/>
      <c r="B126" s="3" t="s">
        <v>162</v>
      </c>
      <c r="C126" s="7" t="s">
        <v>9</v>
      </c>
      <c r="D126" s="4" t="s">
        <v>317</v>
      </c>
      <c r="E126" s="262">
        <f>'Раздел 2.4.2.1'!O44+'Раздел 2.4.2.1'!O49</f>
        <v>0</v>
      </c>
      <c r="F126" s="125" t="s">
        <v>754</v>
      </c>
      <c r="G126" s="6" t="s">
        <v>430</v>
      </c>
      <c r="H126" s="129" t="s">
        <v>801</v>
      </c>
    </row>
    <row r="127" spans="1:8" ht="90.75" customHeight="1" thickBot="1" x14ac:dyDescent="0.3">
      <c r="A127" s="8"/>
      <c r="B127" s="3" t="s">
        <v>163</v>
      </c>
      <c r="C127" s="7" t="s">
        <v>9</v>
      </c>
      <c r="D127" s="4" t="s">
        <v>318</v>
      </c>
      <c r="E127" s="262">
        <f>'Раздел 2.4.2.1'!P44+'Раздел 2.4.2.1'!P49</f>
        <v>0</v>
      </c>
      <c r="F127" s="125" t="s">
        <v>754</v>
      </c>
      <c r="G127" s="6" t="s">
        <v>431</v>
      </c>
      <c r="H127" s="129" t="s">
        <v>801</v>
      </c>
    </row>
    <row r="128" spans="1:8" ht="81.75" customHeight="1" thickBot="1" x14ac:dyDescent="0.3">
      <c r="A128" s="8"/>
      <c r="B128" s="3" t="s">
        <v>164</v>
      </c>
      <c r="C128" s="7" t="s">
        <v>9</v>
      </c>
      <c r="D128" s="4" t="s">
        <v>319</v>
      </c>
      <c r="E128" s="262">
        <f>'Раздел 2.4.2.1'!Q44+'Раздел 2.4.2.1'!Q49</f>
        <v>0</v>
      </c>
      <c r="F128" s="125" t="s">
        <v>754</v>
      </c>
      <c r="G128" s="6" t="s">
        <v>432</v>
      </c>
      <c r="H128" s="129" t="s">
        <v>801</v>
      </c>
    </row>
    <row r="129" spans="1:8" ht="94.5" customHeight="1" thickBot="1" x14ac:dyDescent="0.3">
      <c r="A129" s="8"/>
      <c r="B129" s="3" t="s">
        <v>165</v>
      </c>
      <c r="C129" s="7" t="s">
        <v>9</v>
      </c>
      <c r="D129" s="4" t="s">
        <v>320</v>
      </c>
      <c r="E129" s="262">
        <f>'Раздел 2.4.2.1'!R44+'Раздел 2.4.2.1'!R49</f>
        <v>0</v>
      </c>
      <c r="F129" s="125" t="s">
        <v>754</v>
      </c>
      <c r="G129" s="6" t="s">
        <v>433</v>
      </c>
      <c r="H129" s="129" t="s">
        <v>801</v>
      </c>
    </row>
    <row r="130" spans="1:8" ht="89.25" customHeight="1" thickBot="1" x14ac:dyDescent="0.3">
      <c r="A130" s="8"/>
      <c r="B130" s="3" t="s">
        <v>166</v>
      </c>
      <c r="C130" s="7" t="s">
        <v>9</v>
      </c>
      <c r="D130" s="4" t="s">
        <v>321</v>
      </c>
      <c r="E130" s="262">
        <f>'Раздел 2.4.2.1'!S44+'Раздел 2.4.2.1'!S49</f>
        <v>0</v>
      </c>
      <c r="F130" s="125" t="s">
        <v>754</v>
      </c>
      <c r="G130" s="6" t="s">
        <v>434</v>
      </c>
      <c r="H130" s="129" t="s">
        <v>801</v>
      </c>
    </row>
    <row r="131" spans="1:8" ht="82.5" customHeight="1" thickBot="1" x14ac:dyDescent="0.3">
      <c r="A131" s="8" t="s">
        <v>169</v>
      </c>
      <c r="B131" s="3" t="s">
        <v>170</v>
      </c>
      <c r="C131" s="7" t="s">
        <v>9</v>
      </c>
      <c r="D131" s="4" t="s">
        <v>322</v>
      </c>
      <c r="E131" s="262">
        <f>'Раздел 2.4.2.1'!N64+'Раздел 2.4.2.1'!N72</f>
        <v>0</v>
      </c>
      <c r="F131" s="125" t="s">
        <v>754</v>
      </c>
      <c r="G131" s="6" t="s">
        <v>435</v>
      </c>
      <c r="H131" s="129" t="s">
        <v>801</v>
      </c>
    </row>
    <row r="132" spans="1:8" ht="81.75" customHeight="1" thickBot="1" x14ac:dyDescent="0.3">
      <c r="A132" s="8"/>
      <c r="B132" s="3" t="s">
        <v>162</v>
      </c>
      <c r="C132" s="7" t="s">
        <v>9</v>
      </c>
      <c r="D132" s="4" t="s">
        <v>323</v>
      </c>
      <c r="E132" s="262">
        <f>'Раздел 2.4.2.1'!O64+'Раздел 2.4.2.1'!O72</f>
        <v>0</v>
      </c>
      <c r="F132" s="125" t="s">
        <v>754</v>
      </c>
      <c r="G132" s="6" t="s">
        <v>430</v>
      </c>
      <c r="H132" s="129" t="s">
        <v>801</v>
      </c>
    </row>
    <row r="133" spans="1:8" ht="84" customHeight="1" thickBot="1" x14ac:dyDescent="0.3">
      <c r="A133" s="8"/>
      <c r="B133" s="3" t="s">
        <v>163</v>
      </c>
      <c r="C133" s="7" t="s">
        <v>9</v>
      </c>
      <c r="D133" s="4" t="s">
        <v>324</v>
      </c>
      <c r="E133" s="262">
        <f>'Раздел 2.4.2.1'!P64+'Раздел 2.4.2.1'!P72</f>
        <v>0</v>
      </c>
      <c r="F133" s="125" t="s">
        <v>754</v>
      </c>
      <c r="G133" s="6" t="s">
        <v>431</v>
      </c>
      <c r="H133" s="129" t="s">
        <v>801</v>
      </c>
    </row>
    <row r="134" spans="1:8" ht="82.5" customHeight="1" thickBot="1" x14ac:dyDescent="0.3">
      <c r="A134" s="8"/>
      <c r="B134" s="3" t="s">
        <v>164</v>
      </c>
      <c r="C134" s="7" t="s">
        <v>9</v>
      </c>
      <c r="D134" s="4" t="s">
        <v>325</v>
      </c>
      <c r="E134" s="262">
        <f>'Раздел 2.4.2.1'!Q64+'Раздел 2.4.2.1'!Q72</f>
        <v>0</v>
      </c>
      <c r="F134" s="125" t="s">
        <v>754</v>
      </c>
      <c r="G134" s="6" t="s">
        <v>432</v>
      </c>
      <c r="H134" s="129" t="s">
        <v>801</v>
      </c>
    </row>
    <row r="135" spans="1:8" ht="88.5" customHeight="1" thickBot="1" x14ac:dyDescent="0.3">
      <c r="A135" s="8"/>
      <c r="B135" s="3" t="s">
        <v>165</v>
      </c>
      <c r="C135" s="7" t="s">
        <v>9</v>
      </c>
      <c r="D135" s="4" t="s">
        <v>326</v>
      </c>
      <c r="E135" s="262">
        <f>'Раздел 2.4.2.1'!R64+'Раздел 2.4.2.1'!R72</f>
        <v>0</v>
      </c>
      <c r="F135" s="125" t="s">
        <v>754</v>
      </c>
      <c r="G135" s="6" t="s">
        <v>433</v>
      </c>
      <c r="H135" s="129" t="s">
        <v>801</v>
      </c>
    </row>
    <row r="136" spans="1:8" ht="91.5" customHeight="1" thickBot="1" x14ac:dyDescent="0.3">
      <c r="A136" s="8"/>
      <c r="B136" s="3" t="s">
        <v>166</v>
      </c>
      <c r="C136" s="7" t="s">
        <v>9</v>
      </c>
      <c r="D136" s="4" t="s">
        <v>327</v>
      </c>
      <c r="E136" s="262">
        <f>'Раздел 2.4.2.1'!S64+'Раздел 2.4.2.1'!S72</f>
        <v>0</v>
      </c>
      <c r="F136" s="125" t="s">
        <v>754</v>
      </c>
      <c r="G136" s="6" t="s">
        <v>434</v>
      </c>
      <c r="H136" s="129" t="s">
        <v>801</v>
      </c>
    </row>
    <row r="137" spans="1:8" ht="75.75" thickBot="1" x14ac:dyDescent="0.3">
      <c r="A137" s="8" t="s">
        <v>171</v>
      </c>
      <c r="B137" s="3" t="s">
        <v>172</v>
      </c>
      <c r="C137" s="7" t="s">
        <v>9</v>
      </c>
      <c r="D137" s="4" t="s">
        <v>328</v>
      </c>
      <c r="E137" s="262">
        <f>E138+E144+E150</f>
        <v>0</v>
      </c>
      <c r="F137" s="125" t="s">
        <v>754</v>
      </c>
      <c r="G137" s="6" t="s">
        <v>436</v>
      </c>
      <c r="H137" s="129" t="s">
        <v>801</v>
      </c>
    </row>
    <row r="138" spans="1:8" ht="76.5" customHeight="1" thickBot="1" x14ac:dyDescent="0.3">
      <c r="A138" s="8" t="s">
        <v>173</v>
      </c>
      <c r="B138" s="3" t="s">
        <v>161</v>
      </c>
      <c r="C138" s="7" t="s">
        <v>9</v>
      </c>
      <c r="D138" s="4" t="s">
        <v>329</v>
      </c>
      <c r="E138" s="262">
        <f>'Раздел 2.4.2.1'!N32+'Раздел 2.4.2.1'!N33</f>
        <v>0</v>
      </c>
      <c r="F138" s="125" t="s">
        <v>754</v>
      </c>
      <c r="G138" s="6" t="s">
        <v>436</v>
      </c>
      <c r="H138" s="129" t="s">
        <v>801</v>
      </c>
    </row>
    <row r="139" spans="1:8" ht="85.5" customHeight="1" thickBot="1" x14ac:dyDescent="0.3">
      <c r="A139" s="8"/>
      <c r="B139" s="3" t="s">
        <v>162</v>
      </c>
      <c r="C139" s="7" t="s">
        <v>9</v>
      </c>
      <c r="D139" s="4" t="s">
        <v>330</v>
      </c>
      <c r="E139" s="262">
        <f>'Раздел 2.4.2.1'!O32+'Раздел 2.4.2.1'!O33</f>
        <v>0</v>
      </c>
      <c r="F139" s="125" t="s">
        <v>754</v>
      </c>
      <c r="G139" s="6" t="s">
        <v>437</v>
      </c>
      <c r="H139" s="129" t="s">
        <v>801</v>
      </c>
    </row>
    <row r="140" spans="1:8" ht="85.5" customHeight="1" thickBot="1" x14ac:dyDescent="0.3">
      <c r="A140" s="8"/>
      <c r="B140" s="3" t="s">
        <v>163</v>
      </c>
      <c r="C140" s="7" t="s">
        <v>9</v>
      </c>
      <c r="D140" s="4" t="s">
        <v>331</v>
      </c>
      <c r="E140" s="262">
        <f>'Раздел 2.4.2.1'!P32+'Раздел 2.4.2.1'!P33</f>
        <v>0</v>
      </c>
      <c r="F140" s="125" t="s">
        <v>754</v>
      </c>
      <c r="G140" s="6" t="s">
        <v>438</v>
      </c>
      <c r="H140" s="129" t="s">
        <v>801</v>
      </c>
    </row>
    <row r="141" spans="1:8" ht="87" customHeight="1" thickBot="1" x14ac:dyDescent="0.3">
      <c r="A141" s="8"/>
      <c r="B141" s="3" t="s">
        <v>164</v>
      </c>
      <c r="C141" s="7" t="s">
        <v>9</v>
      </c>
      <c r="D141" s="4" t="s">
        <v>333</v>
      </c>
      <c r="E141" s="262">
        <f>'Раздел 2.4.2.1'!Q32+'Раздел 2.4.2.1'!Q33</f>
        <v>0</v>
      </c>
      <c r="F141" s="125" t="s">
        <v>754</v>
      </c>
      <c r="G141" s="6" t="s">
        <v>439</v>
      </c>
      <c r="H141" s="129" t="s">
        <v>801</v>
      </c>
    </row>
    <row r="142" spans="1:8" ht="86.25" customHeight="1" thickBot="1" x14ac:dyDescent="0.3">
      <c r="A142" s="8"/>
      <c r="B142" s="3" t="s">
        <v>165</v>
      </c>
      <c r="C142" s="7" t="s">
        <v>9</v>
      </c>
      <c r="D142" s="4" t="s">
        <v>332</v>
      </c>
      <c r="E142" s="262">
        <f>'Раздел 2.4.2.1'!R32+'Раздел 2.4.2.1'!R33</f>
        <v>0</v>
      </c>
      <c r="F142" s="125" t="s">
        <v>754</v>
      </c>
      <c r="G142" s="6" t="s">
        <v>440</v>
      </c>
      <c r="H142" s="129" t="s">
        <v>801</v>
      </c>
    </row>
    <row r="143" spans="1:8" ht="81" customHeight="1" thickBot="1" x14ac:dyDescent="0.3">
      <c r="A143" s="8"/>
      <c r="B143" s="3" t="s">
        <v>166</v>
      </c>
      <c r="C143" s="7" t="s">
        <v>9</v>
      </c>
      <c r="D143" s="4" t="s">
        <v>334</v>
      </c>
      <c r="E143" s="262">
        <f>'Раздел 2.4.2.1'!S32+'Раздел 2.4.2.1'!S33</f>
        <v>0</v>
      </c>
      <c r="F143" s="125" t="s">
        <v>754</v>
      </c>
      <c r="G143" s="6" t="s">
        <v>441</v>
      </c>
      <c r="H143" s="129" t="s">
        <v>801</v>
      </c>
    </row>
    <row r="144" spans="1:8" ht="89.25" customHeight="1" thickBot="1" x14ac:dyDescent="0.3">
      <c r="A144" s="8" t="s">
        <v>174</v>
      </c>
      <c r="B144" s="3" t="s">
        <v>168</v>
      </c>
      <c r="C144" s="7" t="s">
        <v>9</v>
      </c>
      <c r="D144" s="4" t="s">
        <v>335</v>
      </c>
      <c r="E144" s="262">
        <f>'Раздел 2.4.2.1'!N52+'Раздел 2.4.2.1'!N53</f>
        <v>0</v>
      </c>
      <c r="F144" s="125" t="s">
        <v>754</v>
      </c>
      <c r="G144" s="6" t="s">
        <v>436</v>
      </c>
      <c r="H144" s="129" t="s">
        <v>801</v>
      </c>
    </row>
    <row r="145" spans="1:8" ht="90" customHeight="1" thickBot="1" x14ac:dyDescent="0.3">
      <c r="A145" s="8"/>
      <c r="B145" s="3" t="s">
        <v>162</v>
      </c>
      <c r="C145" s="7" t="s">
        <v>9</v>
      </c>
      <c r="D145" s="4" t="s">
        <v>336</v>
      </c>
      <c r="E145" s="262">
        <f>'Раздел 2.4.2.1'!O52+'Раздел 2.4.2.1'!O53</f>
        <v>0</v>
      </c>
      <c r="F145" s="125" t="s">
        <v>754</v>
      </c>
      <c r="G145" s="6" t="s">
        <v>437</v>
      </c>
      <c r="H145" s="129" t="s">
        <v>801</v>
      </c>
    </row>
    <row r="146" spans="1:8" ht="90" customHeight="1" thickBot="1" x14ac:dyDescent="0.3">
      <c r="A146" s="8"/>
      <c r="B146" s="3" t="s">
        <v>163</v>
      </c>
      <c r="C146" s="7" t="s">
        <v>9</v>
      </c>
      <c r="D146" s="4" t="s">
        <v>337</v>
      </c>
      <c r="E146" s="262">
        <f>'Раздел 2.4.2.1'!P52+'Раздел 2.4.2.1'!P53</f>
        <v>0</v>
      </c>
      <c r="F146" s="125" t="s">
        <v>754</v>
      </c>
      <c r="G146" s="6" t="s">
        <v>438</v>
      </c>
      <c r="H146" s="129" t="s">
        <v>801</v>
      </c>
    </row>
    <row r="147" spans="1:8" ht="81" customHeight="1" thickBot="1" x14ac:dyDescent="0.3">
      <c r="A147" s="8"/>
      <c r="B147" s="3" t="s">
        <v>164</v>
      </c>
      <c r="C147" s="7" t="s">
        <v>9</v>
      </c>
      <c r="D147" s="4" t="s">
        <v>338</v>
      </c>
      <c r="E147" s="262">
        <f>'Раздел 2.4.2.1'!Q52+'Раздел 2.4.2.1'!Q53</f>
        <v>0</v>
      </c>
      <c r="F147" s="125" t="s">
        <v>754</v>
      </c>
      <c r="G147" s="6" t="s">
        <v>439</v>
      </c>
      <c r="H147" s="129" t="s">
        <v>801</v>
      </c>
    </row>
    <row r="148" spans="1:8" ht="79.5" customHeight="1" thickBot="1" x14ac:dyDescent="0.3">
      <c r="A148" s="8"/>
      <c r="B148" s="3" t="s">
        <v>165</v>
      </c>
      <c r="C148" s="7" t="s">
        <v>9</v>
      </c>
      <c r="D148" s="4" t="s">
        <v>339</v>
      </c>
      <c r="E148" s="262">
        <f>'Раздел 2.4.2.1'!R52+'Раздел 2.4.2.1'!R53</f>
        <v>0</v>
      </c>
      <c r="F148" s="125" t="s">
        <v>754</v>
      </c>
      <c r="G148" s="6" t="s">
        <v>440</v>
      </c>
      <c r="H148" s="129" t="s">
        <v>801</v>
      </c>
    </row>
    <row r="149" spans="1:8" ht="95.25" customHeight="1" thickBot="1" x14ac:dyDescent="0.3">
      <c r="A149" s="8"/>
      <c r="B149" s="3" t="s">
        <v>166</v>
      </c>
      <c r="C149" s="7" t="s">
        <v>9</v>
      </c>
      <c r="D149" s="4" t="s">
        <v>340</v>
      </c>
      <c r="E149" s="262">
        <f>'Раздел 2.4.2.1'!S52+'Раздел 2.4.2.1'!S53</f>
        <v>0</v>
      </c>
      <c r="F149" s="125" t="s">
        <v>754</v>
      </c>
      <c r="G149" s="6" t="s">
        <v>441</v>
      </c>
      <c r="H149" s="129" t="s">
        <v>801</v>
      </c>
    </row>
    <row r="150" spans="1:8" ht="82.5" customHeight="1" thickBot="1" x14ac:dyDescent="0.3">
      <c r="A150" s="8" t="s">
        <v>175</v>
      </c>
      <c r="B150" s="3" t="s">
        <v>170</v>
      </c>
      <c r="C150" s="7" t="s">
        <v>9</v>
      </c>
      <c r="D150" s="4" t="s">
        <v>341</v>
      </c>
      <c r="E150" s="262">
        <f>'Раздел 2.4.2.1'!N75+'Раздел 2.4.2.1'!N76</f>
        <v>0</v>
      </c>
      <c r="F150" s="125" t="s">
        <v>754</v>
      </c>
      <c r="G150" s="6" t="s">
        <v>436</v>
      </c>
      <c r="H150" s="129" t="s">
        <v>801</v>
      </c>
    </row>
    <row r="151" spans="1:8" ht="92.25" customHeight="1" thickBot="1" x14ac:dyDescent="0.3">
      <c r="A151" s="8"/>
      <c r="B151" s="3" t="s">
        <v>162</v>
      </c>
      <c r="C151" s="7" t="s">
        <v>9</v>
      </c>
      <c r="D151" s="4" t="s">
        <v>342</v>
      </c>
      <c r="E151" s="262">
        <f>'Раздел 2.4.2.1'!O75+'Раздел 2.4.2.1'!O76</f>
        <v>0</v>
      </c>
      <c r="F151" s="125" t="s">
        <v>754</v>
      </c>
      <c r="G151" s="6" t="s">
        <v>437</v>
      </c>
      <c r="H151" s="129" t="s">
        <v>801</v>
      </c>
    </row>
    <row r="152" spans="1:8" ht="82.5" customHeight="1" thickBot="1" x14ac:dyDescent="0.3">
      <c r="A152" s="8"/>
      <c r="B152" s="3" t="s">
        <v>163</v>
      </c>
      <c r="C152" s="7" t="s">
        <v>9</v>
      </c>
      <c r="D152" s="4" t="s">
        <v>343</v>
      </c>
      <c r="E152" s="262">
        <f>'Раздел 2.4.2.1'!P75+'Раздел 2.4.2.1'!P76</f>
        <v>0</v>
      </c>
      <c r="F152" s="125" t="s">
        <v>754</v>
      </c>
      <c r="G152" s="6" t="s">
        <v>438</v>
      </c>
      <c r="H152" s="129" t="s">
        <v>801</v>
      </c>
    </row>
    <row r="153" spans="1:8" ht="87" customHeight="1" thickBot="1" x14ac:dyDescent="0.3">
      <c r="A153" s="8"/>
      <c r="B153" s="3" t="s">
        <v>164</v>
      </c>
      <c r="C153" s="7" t="s">
        <v>9</v>
      </c>
      <c r="D153" s="4" t="s">
        <v>344</v>
      </c>
      <c r="E153" s="262">
        <f>'Раздел 2.4.2.1'!Q75+'Раздел 2.4.2.1'!Q76</f>
        <v>0</v>
      </c>
      <c r="F153" s="125" t="s">
        <v>754</v>
      </c>
      <c r="G153" s="6" t="s">
        <v>439</v>
      </c>
      <c r="H153" s="129" t="s">
        <v>801</v>
      </c>
    </row>
    <row r="154" spans="1:8" ht="86.25" customHeight="1" thickBot="1" x14ac:dyDescent="0.3">
      <c r="A154" s="8"/>
      <c r="B154" s="3" t="s">
        <v>165</v>
      </c>
      <c r="C154" s="7" t="s">
        <v>9</v>
      </c>
      <c r="D154" s="4" t="s">
        <v>345</v>
      </c>
      <c r="E154" s="262">
        <f>'Раздел 2.4.2.1'!R75+'Раздел 2.4.2.1'!R76</f>
        <v>0</v>
      </c>
      <c r="F154" s="125" t="s">
        <v>754</v>
      </c>
      <c r="G154" s="6" t="s">
        <v>440</v>
      </c>
      <c r="H154" s="129" t="s">
        <v>801</v>
      </c>
    </row>
    <row r="155" spans="1:8" ht="90" customHeight="1" thickBot="1" x14ac:dyDescent="0.3">
      <c r="A155" s="8"/>
      <c r="B155" s="3" t="s">
        <v>166</v>
      </c>
      <c r="C155" s="7" t="s">
        <v>9</v>
      </c>
      <c r="D155" s="4" t="s">
        <v>762</v>
      </c>
      <c r="E155" s="262">
        <f>'Раздел 2.4.2.1'!S75+'Раздел 2.4.2.1'!S76</f>
        <v>0</v>
      </c>
      <c r="F155" s="125" t="s">
        <v>754</v>
      </c>
      <c r="G155" s="6" t="s">
        <v>441</v>
      </c>
      <c r="H155" s="129" t="s">
        <v>801</v>
      </c>
    </row>
    <row r="156" spans="1:8" ht="75.75" customHeight="1" thickBot="1" x14ac:dyDescent="0.3">
      <c r="A156" s="8" t="s">
        <v>176</v>
      </c>
      <c r="B156" s="3" t="s">
        <v>177</v>
      </c>
      <c r="C156" s="7" t="s">
        <v>9</v>
      </c>
      <c r="D156" s="4" t="s">
        <v>346</v>
      </c>
      <c r="E156" s="262">
        <f>E157+E163+E169</f>
        <v>0</v>
      </c>
      <c r="F156" s="125" t="s">
        <v>754</v>
      </c>
      <c r="G156" s="6" t="s">
        <v>442</v>
      </c>
      <c r="H156" s="129" t="s">
        <v>801</v>
      </c>
    </row>
    <row r="157" spans="1:8" ht="73.5" customHeight="1" thickBot="1" x14ac:dyDescent="0.3">
      <c r="A157" s="8" t="s">
        <v>178</v>
      </c>
      <c r="B157" s="3" t="s">
        <v>161</v>
      </c>
      <c r="C157" s="7" t="s">
        <v>9</v>
      </c>
      <c r="D157" s="4" t="s">
        <v>347</v>
      </c>
      <c r="E157" s="262">
        <f>'Раздел 2.4.2.1'!N25</f>
        <v>0</v>
      </c>
      <c r="F157" s="125" t="s">
        <v>754</v>
      </c>
      <c r="G157" s="6" t="s">
        <v>442</v>
      </c>
      <c r="H157" s="129" t="s">
        <v>801</v>
      </c>
    </row>
    <row r="158" spans="1:8" ht="69.75" customHeight="1" thickBot="1" x14ac:dyDescent="0.3">
      <c r="A158" s="8"/>
      <c r="B158" s="3" t="s">
        <v>162</v>
      </c>
      <c r="C158" s="7" t="s">
        <v>9</v>
      </c>
      <c r="D158" s="4" t="s">
        <v>348</v>
      </c>
      <c r="E158" s="262">
        <f>'Раздел 2.4.2.1'!O25</f>
        <v>0</v>
      </c>
      <c r="F158" s="125" t="s">
        <v>754</v>
      </c>
      <c r="G158" s="6" t="s">
        <v>443</v>
      </c>
      <c r="H158" s="129" t="s">
        <v>801</v>
      </c>
    </row>
    <row r="159" spans="1:8" ht="83.25" customHeight="1" thickBot="1" x14ac:dyDescent="0.3">
      <c r="A159" s="8"/>
      <c r="B159" s="3" t="s">
        <v>163</v>
      </c>
      <c r="C159" s="7" t="s">
        <v>9</v>
      </c>
      <c r="D159" s="4" t="s">
        <v>349</v>
      </c>
      <c r="E159" s="262">
        <f>'Раздел 2.4.2.1'!P25</f>
        <v>0</v>
      </c>
      <c r="F159" s="125" t="s">
        <v>754</v>
      </c>
      <c r="G159" s="6" t="s">
        <v>444</v>
      </c>
      <c r="H159" s="129" t="s">
        <v>801</v>
      </c>
    </row>
    <row r="160" spans="1:8" ht="72" customHeight="1" thickBot="1" x14ac:dyDescent="0.3">
      <c r="A160" s="8"/>
      <c r="B160" s="3" t="s">
        <v>164</v>
      </c>
      <c r="C160" s="7" t="s">
        <v>9</v>
      </c>
      <c r="D160" s="4" t="s">
        <v>351</v>
      </c>
      <c r="E160" s="262">
        <f>'Раздел 2.4.2.1'!Q25</f>
        <v>0</v>
      </c>
      <c r="F160" s="125" t="s">
        <v>754</v>
      </c>
      <c r="G160" s="6" t="s">
        <v>445</v>
      </c>
      <c r="H160" s="129" t="s">
        <v>801</v>
      </c>
    </row>
    <row r="161" spans="1:8" ht="74.25" customHeight="1" thickBot="1" x14ac:dyDescent="0.3">
      <c r="A161" s="8"/>
      <c r="B161" s="3" t="s">
        <v>165</v>
      </c>
      <c r="C161" s="7" t="s">
        <v>9</v>
      </c>
      <c r="D161" s="4" t="s">
        <v>350</v>
      </c>
      <c r="E161" s="262">
        <f>'Раздел 2.4.2.1'!R25</f>
        <v>0</v>
      </c>
      <c r="F161" s="125" t="s">
        <v>754</v>
      </c>
      <c r="G161" s="6" t="s">
        <v>446</v>
      </c>
      <c r="H161" s="129" t="s">
        <v>801</v>
      </c>
    </row>
    <row r="162" spans="1:8" ht="69.75" customHeight="1" thickBot="1" x14ac:dyDescent="0.3">
      <c r="A162" s="8"/>
      <c r="B162" s="3" t="s">
        <v>166</v>
      </c>
      <c r="C162" s="7" t="s">
        <v>9</v>
      </c>
      <c r="D162" s="4" t="s">
        <v>352</v>
      </c>
      <c r="E162" s="262">
        <f>'Раздел 2.4.2.1'!S25</f>
        <v>0</v>
      </c>
      <c r="F162" s="125" t="s">
        <v>754</v>
      </c>
      <c r="G162" s="6" t="s">
        <v>447</v>
      </c>
      <c r="H162" s="129" t="s">
        <v>801</v>
      </c>
    </row>
    <row r="163" spans="1:8" ht="70.5" customHeight="1" thickBot="1" x14ac:dyDescent="0.3">
      <c r="A163" s="8" t="s">
        <v>179</v>
      </c>
      <c r="B163" s="3" t="s">
        <v>168</v>
      </c>
      <c r="C163" s="7" t="s">
        <v>9</v>
      </c>
      <c r="D163" s="4" t="s">
        <v>353</v>
      </c>
      <c r="E163" s="262">
        <f>'Раздел 2.4.2.1'!N50</f>
        <v>0</v>
      </c>
      <c r="F163" s="125" t="s">
        <v>754</v>
      </c>
      <c r="G163" s="6" t="s">
        <v>442</v>
      </c>
      <c r="H163" s="129" t="s">
        <v>801</v>
      </c>
    </row>
    <row r="164" spans="1:8" ht="75" customHeight="1" thickBot="1" x14ac:dyDescent="0.3">
      <c r="A164" s="8"/>
      <c r="B164" s="3" t="s">
        <v>162</v>
      </c>
      <c r="C164" s="7" t="s">
        <v>9</v>
      </c>
      <c r="D164" s="4" t="s">
        <v>354</v>
      </c>
      <c r="E164" s="262">
        <f>'Раздел 2.4.2.1'!O50</f>
        <v>0</v>
      </c>
      <c r="F164" s="125" t="s">
        <v>754</v>
      </c>
      <c r="G164" s="6" t="s">
        <v>443</v>
      </c>
      <c r="H164" s="129" t="s">
        <v>801</v>
      </c>
    </row>
    <row r="165" spans="1:8" ht="73.5" customHeight="1" thickBot="1" x14ac:dyDescent="0.3">
      <c r="A165" s="8"/>
      <c r="B165" s="3" t="s">
        <v>163</v>
      </c>
      <c r="C165" s="7" t="s">
        <v>9</v>
      </c>
      <c r="D165" s="4" t="s">
        <v>355</v>
      </c>
      <c r="E165" s="262">
        <f>'Раздел 2.4.2.1'!P50</f>
        <v>0</v>
      </c>
      <c r="F165" s="125" t="s">
        <v>754</v>
      </c>
      <c r="G165" s="6" t="s">
        <v>444</v>
      </c>
      <c r="H165" s="129" t="s">
        <v>801</v>
      </c>
    </row>
    <row r="166" spans="1:8" ht="80.25" customHeight="1" thickBot="1" x14ac:dyDescent="0.3">
      <c r="A166" s="8"/>
      <c r="B166" s="3" t="s">
        <v>164</v>
      </c>
      <c r="C166" s="7" t="s">
        <v>9</v>
      </c>
      <c r="D166" s="4" t="s">
        <v>356</v>
      </c>
      <c r="E166" s="262">
        <f>'Раздел 2.4.2.1'!Q50</f>
        <v>0</v>
      </c>
      <c r="F166" s="125" t="s">
        <v>754</v>
      </c>
      <c r="G166" s="6" t="s">
        <v>445</v>
      </c>
      <c r="H166" s="129" t="s">
        <v>801</v>
      </c>
    </row>
    <row r="167" spans="1:8" ht="86.25" customHeight="1" thickBot="1" x14ac:dyDescent="0.3">
      <c r="A167" s="8"/>
      <c r="B167" s="3" t="s">
        <v>165</v>
      </c>
      <c r="C167" s="7" t="s">
        <v>9</v>
      </c>
      <c r="D167" s="4" t="s">
        <v>363</v>
      </c>
      <c r="E167" s="262">
        <f>'Раздел 2.4.2.1'!R50</f>
        <v>0</v>
      </c>
      <c r="F167" s="125" t="s">
        <v>754</v>
      </c>
      <c r="G167" s="6" t="s">
        <v>446</v>
      </c>
      <c r="H167" s="129" t="s">
        <v>801</v>
      </c>
    </row>
    <row r="168" spans="1:8" ht="71.25" customHeight="1" thickBot="1" x14ac:dyDescent="0.3">
      <c r="A168" s="8"/>
      <c r="B168" s="3" t="s">
        <v>166</v>
      </c>
      <c r="C168" s="7" t="s">
        <v>9</v>
      </c>
      <c r="D168" s="4" t="s">
        <v>357</v>
      </c>
      <c r="E168" s="262">
        <f>'Раздел 2.4.2.1'!S50</f>
        <v>0</v>
      </c>
      <c r="F168" s="125" t="s">
        <v>754</v>
      </c>
      <c r="G168" s="6" t="s">
        <v>447</v>
      </c>
      <c r="H168" s="129" t="s">
        <v>801</v>
      </c>
    </row>
    <row r="169" spans="1:8" ht="78" customHeight="1" thickBot="1" x14ac:dyDescent="0.3">
      <c r="A169" s="8" t="s">
        <v>180</v>
      </c>
      <c r="B169" s="3" t="s">
        <v>170</v>
      </c>
      <c r="C169" s="7" t="s">
        <v>9</v>
      </c>
      <c r="D169" s="4" t="s">
        <v>358</v>
      </c>
      <c r="E169" s="262">
        <f>'Раздел 2.4.2.1'!N73</f>
        <v>0</v>
      </c>
      <c r="F169" s="125" t="s">
        <v>754</v>
      </c>
      <c r="G169" s="6" t="s">
        <v>442</v>
      </c>
      <c r="H169" s="129" t="s">
        <v>801</v>
      </c>
    </row>
    <row r="170" spans="1:8" ht="73.5" customHeight="1" thickBot="1" x14ac:dyDescent="0.3">
      <c r="A170" s="8"/>
      <c r="B170" s="3" t="s">
        <v>162</v>
      </c>
      <c r="C170" s="7" t="s">
        <v>9</v>
      </c>
      <c r="D170" s="4" t="s">
        <v>359</v>
      </c>
      <c r="E170" s="262">
        <f>'Раздел 2.4.2.1'!O73</f>
        <v>0</v>
      </c>
      <c r="F170" s="125" t="s">
        <v>754</v>
      </c>
      <c r="G170" s="6" t="s">
        <v>443</v>
      </c>
      <c r="H170" s="129" t="s">
        <v>801</v>
      </c>
    </row>
    <row r="171" spans="1:8" ht="74.25" customHeight="1" thickBot="1" x14ac:dyDescent="0.3">
      <c r="A171" s="8"/>
      <c r="B171" s="3" t="s">
        <v>163</v>
      </c>
      <c r="C171" s="7" t="s">
        <v>9</v>
      </c>
      <c r="D171" s="4" t="s">
        <v>360</v>
      </c>
      <c r="E171" s="262">
        <f>'Раздел 2.4.2.1'!P73</f>
        <v>0</v>
      </c>
      <c r="F171" s="125" t="s">
        <v>754</v>
      </c>
      <c r="G171" s="6" t="s">
        <v>444</v>
      </c>
      <c r="H171" s="129" t="s">
        <v>801</v>
      </c>
    </row>
    <row r="172" spans="1:8" ht="73.5" customHeight="1" thickBot="1" x14ac:dyDescent="0.3">
      <c r="A172" s="8"/>
      <c r="B172" s="3" t="s">
        <v>164</v>
      </c>
      <c r="C172" s="7" t="s">
        <v>9</v>
      </c>
      <c r="D172" s="4" t="s">
        <v>361</v>
      </c>
      <c r="E172" s="262">
        <f>'Раздел 2.4.2.1'!Q73</f>
        <v>0</v>
      </c>
      <c r="F172" s="125" t="s">
        <v>754</v>
      </c>
      <c r="G172" s="6" t="s">
        <v>445</v>
      </c>
      <c r="H172" s="129" t="s">
        <v>801</v>
      </c>
    </row>
    <row r="173" spans="1:8" ht="58.5" customHeight="1" thickBot="1" x14ac:dyDescent="0.3">
      <c r="A173" s="8"/>
      <c r="B173" s="3" t="s">
        <v>165</v>
      </c>
      <c r="C173" s="7" t="s">
        <v>9</v>
      </c>
      <c r="D173" s="4" t="s">
        <v>362</v>
      </c>
      <c r="E173" s="262">
        <f>'Раздел 2.4.2.1'!R73</f>
        <v>0</v>
      </c>
      <c r="F173" s="125" t="s">
        <v>754</v>
      </c>
      <c r="G173" s="6" t="s">
        <v>446</v>
      </c>
      <c r="H173" s="129" t="s">
        <v>801</v>
      </c>
    </row>
    <row r="174" spans="1:8" ht="61.5" customHeight="1" thickBot="1" x14ac:dyDescent="0.3">
      <c r="A174" s="8"/>
      <c r="B174" s="3" t="s">
        <v>166</v>
      </c>
      <c r="C174" s="7" t="s">
        <v>9</v>
      </c>
      <c r="D174" s="4" t="s">
        <v>364</v>
      </c>
      <c r="E174" s="5">
        <f>'Раздел 2.4.2.1'!S73</f>
        <v>0</v>
      </c>
      <c r="F174" s="125" t="s">
        <v>754</v>
      </c>
      <c r="G174" s="6" t="s">
        <v>447</v>
      </c>
      <c r="H174" s="129" t="s">
        <v>801</v>
      </c>
    </row>
    <row r="175" spans="1:8" ht="63.75" customHeight="1" thickBot="1" x14ac:dyDescent="0.3">
      <c r="A175" s="8" t="s">
        <v>181</v>
      </c>
      <c r="B175" s="3" t="s">
        <v>365</v>
      </c>
      <c r="C175" s="7" t="s">
        <v>9</v>
      </c>
      <c r="D175" s="4" t="s">
        <v>366</v>
      </c>
      <c r="E175" s="5">
        <f>E176+E182+E188</f>
        <v>0</v>
      </c>
      <c r="F175" s="125" t="s">
        <v>754</v>
      </c>
      <c r="G175" s="6" t="s">
        <v>448</v>
      </c>
      <c r="H175" s="129" t="s">
        <v>801</v>
      </c>
    </row>
    <row r="176" spans="1:8" ht="57" customHeight="1" thickBot="1" x14ac:dyDescent="0.3">
      <c r="A176" s="8" t="s">
        <v>182</v>
      </c>
      <c r="B176" s="3" t="s">
        <v>161</v>
      </c>
      <c r="C176" s="7" t="s">
        <v>9</v>
      </c>
      <c r="D176" s="4" t="s">
        <v>367</v>
      </c>
      <c r="E176" s="5">
        <f>'Раздел 2.4.2.1'!N34</f>
        <v>0</v>
      </c>
      <c r="F176" s="125" t="s">
        <v>754</v>
      </c>
      <c r="G176" s="6" t="s">
        <v>448</v>
      </c>
      <c r="H176" s="129" t="s">
        <v>801</v>
      </c>
    </row>
    <row r="177" spans="1:8" ht="60.75" customHeight="1" thickBot="1" x14ac:dyDescent="0.3">
      <c r="A177" s="8"/>
      <c r="B177" s="3" t="s">
        <v>162</v>
      </c>
      <c r="C177" s="7" t="s">
        <v>9</v>
      </c>
      <c r="D177" s="4" t="s">
        <v>368</v>
      </c>
      <c r="E177" s="5">
        <f>'Раздел 2.4.2.1'!O34</f>
        <v>0</v>
      </c>
      <c r="F177" s="125" t="s">
        <v>754</v>
      </c>
      <c r="G177" s="6" t="s">
        <v>449</v>
      </c>
      <c r="H177" s="129" t="s">
        <v>801</v>
      </c>
    </row>
    <row r="178" spans="1:8" ht="78" customHeight="1" thickBot="1" x14ac:dyDescent="0.3">
      <c r="A178" s="8"/>
      <c r="B178" s="3" t="s">
        <v>163</v>
      </c>
      <c r="C178" s="7" t="s">
        <v>9</v>
      </c>
      <c r="D178" s="4" t="s">
        <v>369</v>
      </c>
      <c r="E178" s="5">
        <f>'Раздел 2.4.2.1'!P34</f>
        <v>0</v>
      </c>
      <c r="F178" s="125" t="s">
        <v>754</v>
      </c>
      <c r="G178" s="6" t="s">
        <v>450</v>
      </c>
      <c r="H178" s="129" t="s">
        <v>801</v>
      </c>
    </row>
    <row r="179" spans="1:8" ht="68.25" customHeight="1" thickBot="1" x14ac:dyDescent="0.3">
      <c r="A179" s="8"/>
      <c r="B179" s="3" t="s">
        <v>164</v>
      </c>
      <c r="C179" s="7" t="s">
        <v>9</v>
      </c>
      <c r="D179" s="4" t="s">
        <v>370</v>
      </c>
      <c r="E179" s="5">
        <f>'Раздел 2.4.2.1'!Q34</f>
        <v>0</v>
      </c>
      <c r="F179" s="125" t="s">
        <v>754</v>
      </c>
      <c r="G179" s="6" t="s">
        <v>451</v>
      </c>
      <c r="H179" s="129" t="s">
        <v>801</v>
      </c>
    </row>
    <row r="180" spans="1:8" ht="66.75" customHeight="1" thickBot="1" x14ac:dyDescent="0.3">
      <c r="A180" s="8"/>
      <c r="B180" s="3" t="s">
        <v>165</v>
      </c>
      <c r="C180" s="7" t="s">
        <v>9</v>
      </c>
      <c r="D180" s="4" t="s">
        <v>371</v>
      </c>
      <c r="E180" s="5">
        <f>'Раздел 2.4.2.1'!R34</f>
        <v>0</v>
      </c>
      <c r="F180" s="125" t="s">
        <v>754</v>
      </c>
      <c r="G180" s="6" t="s">
        <v>452</v>
      </c>
      <c r="H180" s="129" t="s">
        <v>801</v>
      </c>
    </row>
    <row r="181" spans="1:8" ht="72" customHeight="1" thickBot="1" x14ac:dyDescent="0.3">
      <c r="A181" s="8"/>
      <c r="B181" s="3" t="s">
        <v>166</v>
      </c>
      <c r="C181" s="7" t="s">
        <v>9</v>
      </c>
      <c r="D181" s="4" t="s">
        <v>372</v>
      </c>
      <c r="E181" s="5">
        <f>'Раздел 2.4.2.1'!S34</f>
        <v>0</v>
      </c>
      <c r="F181" s="125" t="s">
        <v>754</v>
      </c>
      <c r="G181" s="6" t="s">
        <v>453</v>
      </c>
      <c r="H181" s="129" t="s">
        <v>801</v>
      </c>
    </row>
    <row r="182" spans="1:8" ht="69.75" customHeight="1" thickBot="1" x14ac:dyDescent="0.3">
      <c r="A182" s="8" t="s">
        <v>183</v>
      </c>
      <c r="B182" s="3" t="s">
        <v>168</v>
      </c>
      <c r="C182" s="7" t="s">
        <v>9</v>
      </c>
      <c r="D182" s="4" t="s">
        <v>373</v>
      </c>
      <c r="E182" s="5">
        <f>'Раздел 2.4.2.1'!N54</f>
        <v>0</v>
      </c>
      <c r="F182" s="125" t="s">
        <v>754</v>
      </c>
      <c r="G182" s="6" t="s">
        <v>448</v>
      </c>
      <c r="H182" s="129" t="s">
        <v>801</v>
      </c>
    </row>
    <row r="183" spans="1:8" ht="64.5" customHeight="1" thickBot="1" x14ac:dyDescent="0.3">
      <c r="A183" s="8"/>
      <c r="B183" s="3" t="s">
        <v>162</v>
      </c>
      <c r="C183" s="7" t="s">
        <v>9</v>
      </c>
      <c r="D183" s="4" t="s">
        <v>374</v>
      </c>
      <c r="E183" s="5">
        <f>'Раздел 2.4.2.1'!O54</f>
        <v>0</v>
      </c>
      <c r="F183" s="125" t="s">
        <v>754</v>
      </c>
      <c r="G183" s="6" t="s">
        <v>449</v>
      </c>
      <c r="H183" s="129" t="s">
        <v>801</v>
      </c>
    </row>
    <row r="184" spans="1:8" ht="69.75" customHeight="1" thickBot="1" x14ac:dyDescent="0.3">
      <c r="A184" s="8"/>
      <c r="B184" s="3" t="s">
        <v>163</v>
      </c>
      <c r="C184" s="7" t="s">
        <v>9</v>
      </c>
      <c r="D184" s="4" t="s">
        <v>375</v>
      </c>
      <c r="E184" s="5">
        <f>'Раздел 2.4.2.1'!P54</f>
        <v>0</v>
      </c>
      <c r="F184" s="125" t="s">
        <v>754</v>
      </c>
      <c r="G184" s="6" t="s">
        <v>450</v>
      </c>
      <c r="H184" s="129" t="s">
        <v>801</v>
      </c>
    </row>
    <row r="185" spans="1:8" ht="72.75" customHeight="1" thickBot="1" x14ac:dyDescent="0.3">
      <c r="A185" s="8"/>
      <c r="B185" s="3" t="s">
        <v>164</v>
      </c>
      <c r="C185" s="7" t="s">
        <v>9</v>
      </c>
      <c r="D185" s="4" t="s">
        <v>376</v>
      </c>
      <c r="E185" s="5">
        <f>'Раздел 2.4.2.1'!Q54</f>
        <v>0</v>
      </c>
      <c r="F185" s="125" t="s">
        <v>754</v>
      </c>
      <c r="G185" s="6" t="s">
        <v>451</v>
      </c>
      <c r="H185" s="129" t="s">
        <v>801</v>
      </c>
    </row>
    <row r="186" spans="1:8" ht="61.5" customHeight="1" thickBot="1" x14ac:dyDescent="0.3">
      <c r="A186" s="8"/>
      <c r="B186" s="3" t="s">
        <v>165</v>
      </c>
      <c r="C186" s="7" t="s">
        <v>9</v>
      </c>
      <c r="D186" s="4" t="s">
        <v>377</v>
      </c>
      <c r="E186" s="5">
        <f>'Раздел 2.4.2.1'!R54</f>
        <v>0</v>
      </c>
      <c r="F186" s="125" t="s">
        <v>754</v>
      </c>
      <c r="G186" s="6" t="s">
        <v>452</v>
      </c>
      <c r="H186" s="129" t="s">
        <v>801</v>
      </c>
    </row>
    <row r="187" spans="1:8" ht="64.5" customHeight="1" thickBot="1" x14ac:dyDescent="0.3">
      <c r="A187" s="8"/>
      <c r="B187" s="3" t="s">
        <v>166</v>
      </c>
      <c r="C187" s="7" t="s">
        <v>9</v>
      </c>
      <c r="D187" s="4" t="s">
        <v>378</v>
      </c>
      <c r="E187" s="5">
        <f>'Раздел 2.4.2.1'!S54</f>
        <v>0</v>
      </c>
      <c r="F187" s="125" t="s">
        <v>754</v>
      </c>
      <c r="G187" s="6" t="s">
        <v>453</v>
      </c>
      <c r="H187" s="129" t="s">
        <v>801</v>
      </c>
    </row>
    <row r="188" spans="1:8" ht="63.75" customHeight="1" thickBot="1" x14ac:dyDescent="0.3">
      <c r="A188" s="8" t="s">
        <v>184</v>
      </c>
      <c r="B188" s="3" t="s">
        <v>170</v>
      </c>
      <c r="C188" s="7" t="s">
        <v>9</v>
      </c>
      <c r="D188" s="4" t="s">
        <v>379</v>
      </c>
      <c r="E188" s="5">
        <f>'Раздел 2.4.2.1'!N77</f>
        <v>0</v>
      </c>
      <c r="F188" s="125" t="s">
        <v>754</v>
      </c>
      <c r="G188" s="6" t="s">
        <v>448</v>
      </c>
      <c r="H188" s="129" t="s">
        <v>801</v>
      </c>
    </row>
    <row r="189" spans="1:8" ht="68.25" customHeight="1" thickBot="1" x14ac:dyDescent="0.3">
      <c r="A189" s="8"/>
      <c r="B189" s="3" t="s">
        <v>162</v>
      </c>
      <c r="C189" s="7" t="s">
        <v>9</v>
      </c>
      <c r="D189" s="4" t="s">
        <v>380</v>
      </c>
      <c r="E189" s="5">
        <f>'Раздел 2.4.2.1'!O77</f>
        <v>0</v>
      </c>
      <c r="F189" s="125" t="s">
        <v>754</v>
      </c>
      <c r="G189" s="6" t="s">
        <v>449</v>
      </c>
      <c r="H189" s="129" t="s">
        <v>801</v>
      </c>
    </row>
    <row r="190" spans="1:8" ht="61.5" customHeight="1" thickBot="1" x14ac:dyDescent="0.3">
      <c r="A190" s="8"/>
      <c r="B190" s="3" t="s">
        <v>163</v>
      </c>
      <c r="C190" s="7" t="s">
        <v>9</v>
      </c>
      <c r="D190" s="4" t="s">
        <v>381</v>
      </c>
      <c r="E190" s="5">
        <f>'Раздел 2.4.2.1'!P77</f>
        <v>0</v>
      </c>
      <c r="F190" s="125" t="s">
        <v>754</v>
      </c>
      <c r="G190" s="6" t="s">
        <v>450</v>
      </c>
      <c r="H190" s="129" t="s">
        <v>801</v>
      </c>
    </row>
    <row r="191" spans="1:8" ht="65.25" customHeight="1" thickBot="1" x14ac:dyDescent="0.3">
      <c r="A191" s="8"/>
      <c r="B191" s="3" t="s">
        <v>164</v>
      </c>
      <c r="C191" s="7" t="s">
        <v>9</v>
      </c>
      <c r="D191" s="4" t="s">
        <v>382</v>
      </c>
      <c r="E191" s="5">
        <f>'Раздел 2.4.2.1'!Q77</f>
        <v>0</v>
      </c>
      <c r="F191" s="125" t="s">
        <v>754</v>
      </c>
      <c r="G191" s="6" t="s">
        <v>451</v>
      </c>
      <c r="H191" s="129" t="s">
        <v>801</v>
      </c>
    </row>
    <row r="192" spans="1:8" ht="72" customHeight="1" thickBot="1" x14ac:dyDescent="0.3">
      <c r="A192" s="8"/>
      <c r="B192" s="3" t="s">
        <v>165</v>
      </c>
      <c r="C192" s="7" t="s">
        <v>9</v>
      </c>
      <c r="D192" s="4" t="s">
        <v>383</v>
      </c>
      <c r="E192" s="5">
        <f>'Раздел 2.4.2.1'!R77</f>
        <v>0</v>
      </c>
      <c r="F192" s="125" t="s">
        <v>754</v>
      </c>
      <c r="G192" s="6" t="s">
        <v>452</v>
      </c>
      <c r="H192" s="129" t="s">
        <v>801</v>
      </c>
    </row>
    <row r="193" spans="1:8" ht="66.75" customHeight="1" thickBot="1" x14ac:dyDescent="0.3">
      <c r="A193" s="8"/>
      <c r="B193" s="3" t="s">
        <v>166</v>
      </c>
      <c r="C193" s="7" t="s">
        <v>9</v>
      </c>
      <c r="D193" s="4" t="s">
        <v>384</v>
      </c>
      <c r="E193" s="5">
        <f>'Раздел 2.4.2.1'!S77</f>
        <v>0</v>
      </c>
      <c r="F193" s="125" t="s">
        <v>754</v>
      </c>
      <c r="G193" s="6" t="s">
        <v>453</v>
      </c>
      <c r="H193" s="129" t="s">
        <v>801</v>
      </c>
    </row>
    <row r="194" spans="1:8" ht="75.75" customHeight="1" thickBot="1" x14ac:dyDescent="0.3">
      <c r="A194" s="273" t="s">
        <v>185</v>
      </c>
      <c r="B194" s="275" t="s">
        <v>186</v>
      </c>
      <c r="C194" s="273" t="s">
        <v>39</v>
      </c>
      <c r="D194" s="277" t="s">
        <v>385</v>
      </c>
      <c r="E194" s="132">
        <f>'Раздел 4.1.1'!E7+'Раздел 4.1.2'!E7</f>
        <v>26</v>
      </c>
      <c r="F194" s="125" t="s">
        <v>755</v>
      </c>
      <c r="G194" s="282" t="s">
        <v>454</v>
      </c>
      <c r="H194" s="280" t="s">
        <v>801</v>
      </c>
    </row>
    <row r="195" spans="1:8" ht="90" customHeight="1" thickBot="1" x14ac:dyDescent="0.3">
      <c r="A195" s="274"/>
      <c r="B195" s="276"/>
      <c r="C195" s="274"/>
      <c r="D195" s="276"/>
      <c r="E195" s="169">
        <f>(('Раздел 4.1.1'!E7+'Раздел 4.1.2'!E7)/('Раздел 4.1.1'!D7+'Раздел 4.1.2'!D7))*100</f>
        <v>55.319148936170215</v>
      </c>
      <c r="F195" s="125" t="s">
        <v>756</v>
      </c>
      <c r="G195" s="274"/>
      <c r="H195" s="281"/>
    </row>
    <row r="196" spans="1:8" ht="84.75" customHeight="1" thickBot="1" x14ac:dyDescent="0.3">
      <c r="A196" s="273" t="s">
        <v>187</v>
      </c>
      <c r="B196" s="275" t="s">
        <v>188</v>
      </c>
      <c r="C196" s="273" t="s">
        <v>39</v>
      </c>
      <c r="D196" s="277" t="s">
        <v>386</v>
      </c>
      <c r="E196" s="168">
        <f>'Раздел 4.1.1'!E10+'Раздел 4.1.2'!E10</f>
        <v>19</v>
      </c>
      <c r="F196" s="125" t="s">
        <v>755</v>
      </c>
      <c r="G196" s="282" t="s">
        <v>455</v>
      </c>
      <c r="H196" s="280" t="s">
        <v>801</v>
      </c>
    </row>
    <row r="197" spans="1:8" ht="95.25" customHeight="1" thickBot="1" x14ac:dyDescent="0.3">
      <c r="A197" s="274"/>
      <c r="B197" s="276"/>
      <c r="C197" s="274"/>
      <c r="D197" s="276"/>
      <c r="E197" s="208">
        <f>(('Раздел 4.1.1'!E10+'Раздел 4.1.2'!E10)/('Раздел 4.1.1'!D10+'Раздел 4.1.2'!D10))*100</f>
        <v>100</v>
      </c>
      <c r="F197" s="125" t="s">
        <v>756</v>
      </c>
      <c r="G197" s="274"/>
      <c r="H197" s="281"/>
    </row>
    <row r="198" spans="1:8" ht="76.5" customHeight="1" thickBot="1" x14ac:dyDescent="0.3">
      <c r="A198" s="273" t="s">
        <v>189</v>
      </c>
      <c r="B198" s="275" t="s">
        <v>190</v>
      </c>
      <c r="C198" s="273" t="s">
        <v>39</v>
      </c>
      <c r="D198" s="299" t="s">
        <v>387</v>
      </c>
      <c r="E198" s="129">
        <f>'Раздел 4.1.1'!E16+'Раздел 4.1.2'!E16</f>
        <v>0</v>
      </c>
      <c r="F198" s="125" t="s">
        <v>755</v>
      </c>
      <c r="G198" s="282" t="s">
        <v>456</v>
      </c>
      <c r="H198" s="280" t="s">
        <v>801</v>
      </c>
    </row>
    <row r="199" spans="1:8" ht="83.25" customHeight="1" thickBot="1" x14ac:dyDescent="0.3">
      <c r="A199" s="274"/>
      <c r="B199" s="276"/>
      <c r="C199" s="274"/>
      <c r="D199" s="276"/>
      <c r="E199" s="263" t="e">
        <f>(('Раздел 4.1.1'!E16+'Раздел 4.1.2'!E16)/('Раздел 4.1.1'!D16+'Раздел 4.1.2'!D16))*100</f>
        <v>#DIV/0!</v>
      </c>
      <c r="F199" s="125" t="s">
        <v>756</v>
      </c>
      <c r="G199" s="274"/>
      <c r="H199" s="281"/>
    </row>
    <row r="201" spans="1:8" x14ac:dyDescent="0.25">
      <c r="B201" s="10" t="s">
        <v>231</v>
      </c>
    </row>
    <row r="202" spans="1:8" ht="45.75" customHeight="1" x14ac:dyDescent="0.25">
      <c r="B202" s="283" t="s">
        <v>232</v>
      </c>
      <c r="C202" s="284"/>
    </row>
    <row r="203" spans="1:8" x14ac:dyDescent="0.25">
      <c r="B203" s="10"/>
    </row>
  </sheetData>
  <mergeCells count="177">
    <mergeCell ref="A100:A101"/>
    <mergeCell ref="B100:B101"/>
    <mergeCell ref="C100:C101"/>
    <mergeCell ref="D100:D101"/>
    <mergeCell ref="F100:F101"/>
    <mergeCell ref="G100:G101"/>
    <mergeCell ref="H100:H101"/>
    <mergeCell ref="G196:G197"/>
    <mergeCell ref="H196:H197"/>
    <mergeCell ref="G103:G104"/>
    <mergeCell ref="H103:H104"/>
    <mergeCell ref="A194:A195"/>
    <mergeCell ref="B194:B195"/>
    <mergeCell ref="C194:C195"/>
    <mergeCell ref="D194:D195"/>
    <mergeCell ref="G194:G195"/>
    <mergeCell ref="H194:H195"/>
    <mergeCell ref="A103:A104"/>
    <mergeCell ref="B103:B104"/>
    <mergeCell ref="C103:C104"/>
    <mergeCell ref="D103:D104"/>
    <mergeCell ref="A198:A199"/>
    <mergeCell ref="B198:B199"/>
    <mergeCell ref="C198:C199"/>
    <mergeCell ref="D198:D199"/>
    <mergeCell ref="G198:G199"/>
    <mergeCell ref="H198:H199"/>
    <mergeCell ref="A196:A197"/>
    <mergeCell ref="B196:B197"/>
    <mergeCell ref="C196:C197"/>
    <mergeCell ref="D196:D197"/>
    <mergeCell ref="G81:G82"/>
    <mergeCell ref="H81:H82"/>
    <mergeCell ref="A91:A92"/>
    <mergeCell ref="B91:B92"/>
    <mergeCell ref="C91:C92"/>
    <mergeCell ref="D91:D92"/>
    <mergeCell ref="G91:G92"/>
    <mergeCell ref="H91:H92"/>
    <mergeCell ref="A81:A82"/>
    <mergeCell ref="B81:B82"/>
    <mergeCell ref="C81:C82"/>
    <mergeCell ref="D81:D82"/>
    <mergeCell ref="G74:G75"/>
    <mergeCell ref="H74:H75"/>
    <mergeCell ref="A79:A80"/>
    <mergeCell ref="B79:B80"/>
    <mergeCell ref="C79:C80"/>
    <mergeCell ref="D79:D80"/>
    <mergeCell ref="G79:G80"/>
    <mergeCell ref="H79:H80"/>
    <mergeCell ref="A74:A75"/>
    <mergeCell ref="B74:B75"/>
    <mergeCell ref="C74:C75"/>
    <mergeCell ref="D74:D75"/>
    <mergeCell ref="A77:A78"/>
    <mergeCell ref="B77:B78"/>
    <mergeCell ref="C77:C78"/>
    <mergeCell ref="D77:D78"/>
    <mergeCell ref="F77:F78"/>
    <mergeCell ref="G77:G78"/>
    <mergeCell ref="H77:H78"/>
    <mergeCell ref="G70:G71"/>
    <mergeCell ref="H70:H71"/>
    <mergeCell ref="A72:A73"/>
    <mergeCell ref="B72:B73"/>
    <mergeCell ref="C72:C73"/>
    <mergeCell ref="D72:D73"/>
    <mergeCell ref="G72:G73"/>
    <mergeCell ref="H72:H73"/>
    <mergeCell ref="A70:A71"/>
    <mergeCell ref="B70:B71"/>
    <mergeCell ref="C70:C71"/>
    <mergeCell ref="D70:D71"/>
    <mergeCell ref="G66:G67"/>
    <mergeCell ref="H66:H67"/>
    <mergeCell ref="A68:A69"/>
    <mergeCell ref="B68:B69"/>
    <mergeCell ref="C68:C69"/>
    <mergeCell ref="D68:D69"/>
    <mergeCell ref="G68:G69"/>
    <mergeCell ref="H68:H69"/>
    <mergeCell ref="A66:A67"/>
    <mergeCell ref="B66:B67"/>
    <mergeCell ref="C66:C67"/>
    <mergeCell ref="D66:D67"/>
    <mergeCell ref="G62:G63"/>
    <mergeCell ref="H62:H63"/>
    <mergeCell ref="A64:A65"/>
    <mergeCell ref="B64:B65"/>
    <mergeCell ref="C64:C65"/>
    <mergeCell ref="D64:D65"/>
    <mergeCell ref="G64:G65"/>
    <mergeCell ref="H64:H65"/>
    <mergeCell ref="A62:A63"/>
    <mergeCell ref="B62:B63"/>
    <mergeCell ref="C62:C63"/>
    <mergeCell ref="D62:D63"/>
    <mergeCell ref="H60:H61"/>
    <mergeCell ref="A58:A59"/>
    <mergeCell ref="B58:B59"/>
    <mergeCell ref="C58:C59"/>
    <mergeCell ref="D58:D59"/>
    <mergeCell ref="H46:H47"/>
    <mergeCell ref="G58:G59"/>
    <mergeCell ref="H58:H59"/>
    <mergeCell ref="H48:H49"/>
    <mergeCell ref="A54:A55"/>
    <mergeCell ref="B54:B55"/>
    <mergeCell ref="C54:C55"/>
    <mergeCell ref="D54:D55"/>
    <mergeCell ref="G54:G55"/>
    <mergeCell ref="G46:G47"/>
    <mergeCell ref="H56:H57"/>
    <mergeCell ref="G56:G57"/>
    <mergeCell ref="F48:F49"/>
    <mergeCell ref="G48:G49"/>
    <mergeCell ref="A48:A49"/>
    <mergeCell ref="B48:B49"/>
    <mergeCell ref="C48:C49"/>
    <mergeCell ref="D48:D49"/>
    <mergeCell ref="A60:A61"/>
    <mergeCell ref="C56:C57"/>
    <mergeCell ref="D56:D57"/>
    <mergeCell ref="B60:B61"/>
    <mergeCell ref="C60:C61"/>
    <mergeCell ref="D60:D61"/>
    <mergeCell ref="G60:G61"/>
    <mergeCell ref="A46:A47"/>
    <mergeCell ref="B46:B47"/>
    <mergeCell ref="C46:C47"/>
    <mergeCell ref="D46:D47"/>
    <mergeCell ref="F46:F47"/>
    <mergeCell ref="B202:C202"/>
    <mergeCell ref="B102:H102"/>
    <mergeCell ref="A1:G1"/>
    <mergeCell ref="B29:G29"/>
    <mergeCell ref="B5:H5"/>
    <mergeCell ref="H3:H4"/>
    <mergeCell ref="B53:H53"/>
    <mergeCell ref="B85:H85"/>
    <mergeCell ref="B90:H90"/>
    <mergeCell ref="B3:B4"/>
    <mergeCell ref="C3:C4"/>
    <mergeCell ref="D3:D4"/>
    <mergeCell ref="E3:E4"/>
    <mergeCell ref="G3:G4"/>
    <mergeCell ref="F3:F4"/>
    <mergeCell ref="A26:A27"/>
    <mergeCell ref="H54:H55"/>
    <mergeCell ref="A56:A57"/>
    <mergeCell ref="B56:B57"/>
    <mergeCell ref="H23:H24"/>
    <mergeCell ref="A44:A45"/>
    <mergeCell ref="B44:B45"/>
    <mergeCell ref="C44:C45"/>
    <mergeCell ref="D44:D45"/>
    <mergeCell ref="A23:A24"/>
    <mergeCell ref="B23:B24"/>
    <mergeCell ref="C23:C24"/>
    <mergeCell ref="D23:D24"/>
    <mergeCell ref="F23:F24"/>
    <mergeCell ref="G23:G24"/>
    <mergeCell ref="H44:H45"/>
    <mergeCell ref="B26:B27"/>
    <mergeCell ref="C26:C27"/>
    <mergeCell ref="D26:D27"/>
    <mergeCell ref="G26:G27"/>
    <mergeCell ref="D30:D31"/>
    <mergeCell ref="A30:A31"/>
    <mergeCell ref="B30:B31"/>
    <mergeCell ref="C30:C31"/>
    <mergeCell ref="H26:H27"/>
    <mergeCell ref="H30:H31"/>
    <mergeCell ref="G30:G31"/>
    <mergeCell ref="F44:F45"/>
    <mergeCell ref="G44:G45"/>
  </mergeCells>
  <hyperlinks>
    <hyperlink ref="F7:F9" location="'Раздел 2.1.'!A1" display="Раздел 2.1" xr:uid="{00000000-0004-0000-0000-000000000000}"/>
    <hyperlink ref="F11" location="'Раздел 2.1.'!A1" display="Раздел 2.1" xr:uid="{00000000-0004-0000-0000-000001000000}"/>
    <hyperlink ref="F15" location="'Раздел 2.1.'!A1" display="Раздел 2.1" xr:uid="{00000000-0004-0000-0000-000002000000}"/>
    <hyperlink ref="F12" location="'Раздел 2.1.'!A1" display="Раздел 2.1" xr:uid="{00000000-0004-0000-0000-000003000000}"/>
    <hyperlink ref="F13" location="'Раздел 2.1.'!A1" display="Раздел 2.1" xr:uid="{00000000-0004-0000-0000-000004000000}"/>
    <hyperlink ref="F16" location="'Раздел 2.1.'!A1" display="Раздел 2.1" xr:uid="{00000000-0004-0000-0000-000005000000}"/>
    <hyperlink ref="F17" location="'Раздел 2.1.'!A1" display="Раздел 2.1" xr:uid="{00000000-0004-0000-0000-000006000000}"/>
    <hyperlink ref="F18" location="'Раздел 2.4.1'!A1" display="Раздел 2.4.1" xr:uid="{00000000-0004-0000-0000-000007000000}"/>
    <hyperlink ref="F19" location="'Раздел 2.4.1'!A1" display="Раздел 2.4.1" xr:uid="{00000000-0004-0000-0000-000008000000}"/>
    <hyperlink ref="F20" location="'Раздел 2.4.1'!A1" display="Раздел 2.4.1" xr:uid="{00000000-0004-0000-0000-000009000000}"/>
    <hyperlink ref="F21" location="'Раздел 2.4.1'!A1" display="Раздел 2.4.1" xr:uid="{00000000-0004-0000-0000-00000A000000}"/>
    <hyperlink ref="F22" location="'Раздел 2.4.1'!A1" display="Раздел 2.4.1" xr:uid="{00000000-0004-0000-0000-00000B000000}"/>
    <hyperlink ref="F23" location="'Раздел 2.4.1'!A1" display="Раздел 2.4.1" xr:uid="{00000000-0004-0000-0000-00000C000000}"/>
    <hyperlink ref="F25" location="'Раздел 2.1.'!A1" display="Раздел 2.1" xr:uid="{00000000-0004-0000-0000-00000D000000}"/>
    <hyperlink ref="F26" location="'Раздел 2.4.1'!A1" display="'Раздел 2.4.1'!A1" xr:uid="{00000000-0004-0000-0000-00000E000000}"/>
    <hyperlink ref="F27" location="'Раздел 2.4.4'!A1" display="Раздел 2.4.4" xr:uid="{00000000-0004-0000-0000-00000F000000}"/>
    <hyperlink ref="F28" location="'Раздел 2.1.'!A1" display="Раздел 2.1" xr:uid="{00000000-0004-0000-0000-000010000000}"/>
    <hyperlink ref="F30" location="'Раздел 3.2.4'!A1" display="Раздел 3.2.4" xr:uid="{00000000-0004-0000-0000-000011000000}"/>
    <hyperlink ref="F31" location="'Раздел 4.1.3'!A1" display="Раздел 4.1.3" xr:uid="{00000000-0004-0000-0000-000012000000}"/>
    <hyperlink ref="F32" location="'Раздел 3.2.4'!A1" display="Раздел 3.2.4" xr:uid="{00000000-0004-0000-0000-000013000000}"/>
    <hyperlink ref="F33:F36" location="'Раздел 3.2.4'!A1" display="Раздел 3.2.4" xr:uid="{00000000-0004-0000-0000-000014000000}"/>
    <hyperlink ref="F37" location="'Раздел 3.2.1'!A1" display="Раздел 3.2.1" xr:uid="{00000000-0004-0000-0000-000015000000}"/>
    <hyperlink ref="F38" location="'Раздел 3.2.1'!A1" display="Раздел 3.2.1" xr:uid="{00000000-0004-0000-0000-000016000000}"/>
    <hyperlink ref="F39" location="'Раздел 6.1'!A1" display="Раздел 6.1" xr:uid="{00000000-0004-0000-0000-000017000000}"/>
    <hyperlink ref="F41" location="'Раздел 6.1'!A1" display="Раздел 6.1" xr:uid="{00000000-0004-0000-0000-000018000000}"/>
    <hyperlink ref="F40" location="'Раздел 3.2.1'!A1" display="Раздел 3.2.1" xr:uid="{00000000-0004-0000-0000-000019000000}"/>
    <hyperlink ref="F43" location="'Раздел 6.1'!A1" display="Раздел 6.1" xr:uid="{00000000-0004-0000-0000-00001A000000}"/>
    <hyperlink ref="F44" location="'Раздел 4.5'!A1" display="Раздел 4.5" xr:uid="{00000000-0004-0000-0000-00001B000000}"/>
    <hyperlink ref="F46" location="'Раздел 4.1.3'!A1" display="Раздел 4.1.3" xr:uid="{00000000-0004-0000-0000-00001C000000}"/>
    <hyperlink ref="F51" location="'Раздел 3.2.4'!A1" display="Раздел 3.2.4" xr:uid="{00000000-0004-0000-0000-00001D000000}"/>
    <hyperlink ref="F52" location="'Раздел 3.2.4'!A1" display="Раздел 3.2.4" xr:uid="{00000000-0004-0000-0000-00001E000000}"/>
    <hyperlink ref="F54" location="'Раздел 2.4.2'!A1" display="Раздел 2.4.2" xr:uid="{00000000-0004-0000-0000-00001F000000}"/>
    <hyperlink ref="F55" location="'Раздел 2.4.5'!A1" display="Раздел 2.4.5" xr:uid="{00000000-0004-0000-0000-000020000000}"/>
    <hyperlink ref="F56" location="'Раздел 2.4.2'!A1" display="Раздел 2.4.2" xr:uid="{00000000-0004-0000-0000-000021000000}"/>
    <hyperlink ref="F57" location="'Раздел 2.4.5'!A1" display="Раздел 2.4.5" xr:uid="{00000000-0004-0000-0000-000022000000}"/>
    <hyperlink ref="F58" location="'Раздел 2.4.2'!A1" display="Раздел 2.4.2" xr:uid="{00000000-0004-0000-0000-000023000000}"/>
    <hyperlink ref="F59" location="'Раздел 2.4.5'!A1" display="Раздел 2.4.5" xr:uid="{00000000-0004-0000-0000-000024000000}"/>
    <hyperlink ref="F60" location="'Раздел 2.4.2'!A1" display="Раздел 2.4.2" xr:uid="{00000000-0004-0000-0000-000025000000}"/>
    <hyperlink ref="F61" location="'Раздел 2.4.5'!A1" display="Раздел 2.4.5" xr:uid="{00000000-0004-0000-0000-000026000000}"/>
    <hyperlink ref="F62" location="'Раздел 2.4.2'!A1" display="Раздел 2.4.2" xr:uid="{00000000-0004-0000-0000-000027000000}"/>
    <hyperlink ref="F63" location="'Раздел 2.4.5'!A1" display="Раздел 2.4.5" xr:uid="{00000000-0004-0000-0000-000028000000}"/>
    <hyperlink ref="F64" location="'Раздел 2.4.2'!A1" display="Раздел 2.4.2" xr:uid="{00000000-0004-0000-0000-000029000000}"/>
    <hyperlink ref="F65" location="'Раздел 2.4.5'!A1" display="Раздел 2.4.5" xr:uid="{00000000-0004-0000-0000-00002A000000}"/>
    <hyperlink ref="F66" location="'Раздел 2.4.2'!A1" display="Раздел 2.4.2" xr:uid="{00000000-0004-0000-0000-00002B000000}"/>
    <hyperlink ref="F67" location="'Раздел 2.4.5'!A1" display="Раздел 2.4.5" xr:uid="{00000000-0004-0000-0000-00002C000000}"/>
    <hyperlink ref="F68" location="'Раздел 2.4.2'!A1" display="Раздел 2.4.2" xr:uid="{00000000-0004-0000-0000-00002D000000}"/>
    <hyperlink ref="F69" location="'Раздел 2.4.5'!A1" display="Раздел 2.4.5" xr:uid="{00000000-0004-0000-0000-00002E000000}"/>
    <hyperlink ref="F70" location="'Раздел 2.4.3'!A1" display="Раздел 2.4.3" xr:uid="{00000000-0004-0000-0000-00002F000000}"/>
    <hyperlink ref="F71" location="'Раздел 2.4.6'!A1" display="Раздел 2.4.6" xr:uid="{00000000-0004-0000-0000-000030000000}"/>
    <hyperlink ref="F72" location="'Раздел 2.4.3'!A1" display="Раздел 2.4.3" xr:uid="{00000000-0004-0000-0000-000031000000}"/>
    <hyperlink ref="F73" location="'Раздел 2.4.6'!A1" display="Раздел 2.4.6" xr:uid="{00000000-0004-0000-0000-000032000000}"/>
    <hyperlink ref="F74" location="'Раздел 2.4.8'!A1" display="Раздел 2.4.8" xr:uid="{00000000-0004-0000-0000-000033000000}"/>
    <hyperlink ref="F75" location="'Раздел 2.1.'!A1" display="Раздел 2.1" xr:uid="{00000000-0004-0000-0000-000034000000}"/>
    <hyperlink ref="F76" location="'Раздел 2.4.8'!A1" display="Раздел 2.4.8" xr:uid="{00000000-0004-0000-0000-000035000000}"/>
    <hyperlink ref="F77" location="'Раздел 4.3'!A1" display="Раздел 4.3" xr:uid="{00000000-0004-0000-0000-000036000000}"/>
    <hyperlink ref="F79" location="'Раздел 5.1'!A1" display="Раздел 2.5.1" xr:uid="{00000000-0004-0000-0000-000037000000}"/>
    <hyperlink ref="F80" location="'Раздел 2.1.'!A1" display="Раздел 2.1" xr:uid="{00000000-0004-0000-0000-000038000000}"/>
    <hyperlink ref="F81" location="'Раздел 5.1'!A1" display="Раздел 2.5.1" xr:uid="{00000000-0004-0000-0000-000039000000}"/>
    <hyperlink ref="F82" location="'Раздел 2.1.'!A1" display="Раздел 2.1" xr:uid="{00000000-0004-0000-0000-00003A000000}"/>
    <hyperlink ref="F83" location="'Раздел 6.1'!A1" display="Раздел 6.1" xr:uid="{00000000-0004-0000-0000-00003B000000}"/>
    <hyperlink ref="F84" location="'Раздел 6.1'!A1" display="Раздел 6.1" xr:uid="{00000000-0004-0000-0000-00003C000000}"/>
    <hyperlink ref="F86" location="'Раздел 6.1'!A1" display="Раздел 6.1" xr:uid="{00000000-0004-0000-0000-00003D000000}"/>
    <hyperlink ref="F87" location="'Раздел 6.1'!A1" display="Раздел 6.1" xr:uid="{00000000-0004-0000-0000-00003E000000}"/>
    <hyperlink ref="F88" location="'Раздел 6.1'!A1" display="Раздел 6.1" xr:uid="{00000000-0004-0000-0000-00003F000000}"/>
    <hyperlink ref="F89" location="'Раздел 6.2'!A1" display="Раздел 6.2" xr:uid="{00000000-0004-0000-0000-000040000000}"/>
    <hyperlink ref="F91" location="'Раздел 5.1'!A1" display="Раздел 5.1" xr:uid="{00000000-0004-0000-0000-000041000000}"/>
    <hyperlink ref="F92" location="'Раздел 2.1.'!A1" display="раздел 2.1" xr:uid="{00000000-0004-0000-0000-000042000000}"/>
    <hyperlink ref="F93" location="'Раздел 5.1'!A1" display="Раздел 5.1" xr:uid="{00000000-0004-0000-0000-000043000000}"/>
    <hyperlink ref="F94" location="'Раздел 5.1'!A1" display="Раздел 5.1" xr:uid="{00000000-0004-0000-0000-000044000000}"/>
    <hyperlink ref="F95" location="'Раздел 5.1'!A1" display="Раздел 5.1" xr:uid="{00000000-0004-0000-0000-000045000000}"/>
    <hyperlink ref="F97" location="'Раздел 5.6'!A1" display="Раздел 5.6" xr:uid="{00000000-0004-0000-0000-000046000000}"/>
    <hyperlink ref="F100" location="'Раздел 5.1'!A1" display="Раздел 5.1" xr:uid="{00000000-0004-0000-0000-000047000000}"/>
    <hyperlink ref="F103" location="'Раздел 2.4.2.1'!A1" display="Раздел 2.4.2.1" xr:uid="{00000000-0004-0000-0000-000048000000}"/>
    <hyperlink ref="F104" location="'Раздел 2.4.2.1'!A1" display="Раздел 2.4.2" xr:uid="{00000000-0004-0000-0000-000049000000}"/>
    <hyperlink ref="F105" location="'Раздел 2.3'!A1" display="Раздел 2.3" xr:uid="{00000000-0004-0000-0000-00004A000000}"/>
    <hyperlink ref="F106:F117" location="'Раздел 2.3'!A1" display="Раздел 2.3" xr:uid="{00000000-0004-0000-0000-00004B000000}"/>
    <hyperlink ref="F118" location="'Раздел 2.4.2.1'!A1" display="Раздел 2.4.2.1" xr:uid="{00000000-0004-0000-0000-00004C000000}"/>
    <hyperlink ref="F119:F193" location="'Раздел 2.4.2.1'!A1" display="Раздел 2.4.2.1" xr:uid="{00000000-0004-0000-0000-00004D000000}"/>
    <hyperlink ref="F194" location="'Раздел 4.1.1'!A1" display="Раздел 4.1.1" xr:uid="{00000000-0004-0000-0000-00004E000000}"/>
    <hyperlink ref="F195" location="'Раздел 4.1.2'!A1" display="Раздел 4.1.2" xr:uid="{00000000-0004-0000-0000-00004F000000}"/>
    <hyperlink ref="F196" location="'Раздел 4.1.1'!A1" display="Раздел 4.1.1" xr:uid="{00000000-0004-0000-0000-000050000000}"/>
    <hyperlink ref="F197" location="'Раздел 4.1.2'!A1" display="Раздел 4.1.2" xr:uid="{00000000-0004-0000-0000-000051000000}"/>
    <hyperlink ref="F198" location="'Раздел 4.1.1'!A1" display="Раздел 4.1.1" xr:uid="{00000000-0004-0000-0000-000052000000}"/>
    <hyperlink ref="F199" location="'Раздел 4.1.2'!A1" display="Раздел 4.1.2" xr:uid="{00000000-0004-0000-0000-000053000000}"/>
    <hyperlink ref="F99" location="'Раздел 5.5'!A1" display="Раздел 5.5" xr:uid="{00000000-0004-0000-0000-000054000000}"/>
  </hyperlink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60"/>
  <sheetViews>
    <sheetView workbookViewId="0">
      <selection activeCell="I56" sqref="I56"/>
    </sheetView>
  </sheetViews>
  <sheetFormatPr defaultRowHeight="15" x14ac:dyDescent="0.25"/>
  <cols>
    <col min="3" max="3" width="36.5703125" customWidth="1"/>
    <col min="4" max="4" width="5.140625" customWidth="1"/>
    <col min="5" max="6" width="13.7109375" customWidth="1"/>
    <col min="7" max="7" width="12" customWidth="1"/>
  </cols>
  <sheetData>
    <row r="2" spans="2:9" ht="61.5" customHeight="1" x14ac:dyDescent="0.25">
      <c r="B2" s="313" t="s">
        <v>599</v>
      </c>
      <c r="C2" s="313"/>
      <c r="D2" s="313"/>
      <c r="E2" s="313"/>
      <c r="F2" s="313"/>
      <c r="G2" s="313"/>
      <c r="H2" s="313"/>
      <c r="I2" s="62"/>
    </row>
    <row r="3" spans="2:9" x14ac:dyDescent="0.25">
      <c r="B3" s="417" t="s">
        <v>592</v>
      </c>
      <c r="C3" s="417"/>
      <c r="D3" s="417"/>
      <c r="E3" s="417"/>
      <c r="F3" s="417"/>
      <c r="G3" s="417"/>
      <c r="H3" s="417"/>
      <c r="I3" s="62"/>
    </row>
    <row r="4" spans="2:9" x14ac:dyDescent="0.25">
      <c r="B4" s="247" t="s">
        <v>657</v>
      </c>
      <c r="C4" s="238"/>
      <c r="D4" s="238"/>
      <c r="E4" s="238"/>
      <c r="F4" s="238"/>
      <c r="G4" s="238"/>
      <c r="H4" s="238"/>
      <c r="I4" s="237"/>
    </row>
    <row r="5" spans="2:9" ht="15.75" thickBot="1" x14ac:dyDescent="0.3">
      <c r="B5" s="312"/>
      <c r="C5" s="373" t="s">
        <v>533</v>
      </c>
      <c r="D5" s="373"/>
      <c r="E5" s="373"/>
      <c r="F5" s="373"/>
      <c r="G5" s="373"/>
      <c r="H5" s="62"/>
      <c r="I5" s="62"/>
    </row>
    <row r="6" spans="2:9" ht="50.25" customHeight="1" thickBot="1" x14ac:dyDescent="0.3">
      <c r="B6" s="312"/>
      <c r="C6" s="67" t="s">
        <v>600</v>
      </c>
      <c r="D6" s="89" t="s">
        <v>496</v>
      </c>
      <c r="E6" s="89" t="s">
        <v>597</v>
      </c>
      <c r="F6" s="89" t="s">
        <v>717</v>
      </c>
      <c r="G6" s="65" t="s">
        <v>601</v>
      </c>
      <c r="H6" s="69"/>
      <c r="I6" s="62"/>
    </row>
    <row r="7" spans="2:9" ht="15.75" thickBot="1" x14ac:dyDescent="0.3">
      <c r="B7" s="312"/>
      <c r="C7" s="46">
        <v>1</v>
      </c>
      <c r="D7" s="49">
        <v>2</v>
      </c>
      <c r="E7" s="49">
        <v>4</v>
      </c>
      <c r="F7" s="173">
        <v>5</v>
      </c>
      <c r="G7" s="173">
        <v>7</v>
      </c>
      <c r="H7" s="62"/>
      <c r="I7" s="62"/>
    </row>
    <row r="8" spans="2:9" ht="15.75" thickBot="1" x14ac:dyDescent="0.3">
      <c r="B8" s="312"/>
      <c r="C8" s="42" t="s">
        <v>488</v>
      </c>
      <c r="D8" s="104">
        <v>1</v>
      </c>
      <c r="E8" s="199" t="s">
        <v>467</v>
      </c>
      <c r="F8" s="188">
        <v>0</v>
      </c>
      <c r="G8" s="148">
        <v>0</v>
      </c>
      <c r="H8" s="62"/>
      <c r="I8" s="62"/>
    </row>
    <row r="9" spans="2:9" ht="15.75" customHeight="1" x14ac:dyDescent="0.25">
      <c r="B9" s="312"/>
      <c r="C9" s="31" t="s">
        <v>807</v>
      </c>
      <c r="D9" s="315"/>
      <c r="E9" s="330"/>
      <c r="F9" s="411"/>
      <c r="G9" s="421"/>
      <c r="H9" s="418"/>
      <c r="I9" s="416"/>
    </row>
    <row r="10" spans="2:9" ht="15.75" customHeight="1" thickBot="1" x14ac:dyDescent="0.3">
      <c r="B10" s="312"/>
      <c r="C10" s="30"/>
      <c r="D10" s="317"/>
      <c r="E10" s="333"/>
      <c r="F10" s="412"/>
      <c r="G10" s="414"/>
      <c r="H10" s="418"/>
      <c r="I10" s="416"/>
    </row>
    <row r="11" spans="2:9" ht="15.75" thickBot="1" x14ac:dyDescent="0.3">
      <c r="B11" s="312"/>
      <c r="C11" s="30"/>
      <c r="D11" s="49"/>
      <c r="E11" s="183"/>
      <c r="F11" s="75"/>
      <c r="G11" s="201"/>
      <c r="H11" s="62"/>
      <c r="I11" s="62"/>
    </row>
    <row r="12" spans="2:9" ht="15.75" thickBot="1" x14ac:dyDescent="0.3">
      <c r="B12" s="312"/>
      <c r="C12" s="30"/>
      <c r="D12" s="49"/>
      <c r="E12" s="183"/>
      <c r="F12" s="75"/>
      <c r="G12" s="201"/>
      <c r="H12" s="62"/>
      <c r="I12" s="62"/>
    </row>
    <row r="13" spans="2:9" ht="15.75" thickBot="1" x14ac:dyDescent="0.3">
      <c r="B13" s="312"/>
      <c r="C13" s="30"/>
      <c r="D13" s="49"/>
      <c r="E13" s="183"/>
      <c r="F13" s="75"/>
      <c r="G13" s="201"/>
      <c r="H13" s="62"/>
      <c r="I13" s="62"/>
    </row>
    <row r="14" spans="2:9" ht="15.75" thickBot="1" x14ac:dyDescent="0.3">
      <c r="B14" s="312"/>
      <c r="C14" s="30"/>
      <c r="D14" s="49"/>
      <c r="E14" s="183"/>
      <c r="F14" s="75"/>
      <c r="G14" s="201"/>
      <c r="H14" s="62"/>
      <c r="I14" s="62"/>
    </row>
    <row r="15" spans="2:9" ht="15.75" thickBot="1" x14ac:dyDescent="0.3">
      <c r="B15" s="312"/>
      <c r="C15" s="30"/>
      <c r="D15" s="49"/>
      <c r="E15" s="183"/>
      <c r="F15" s="75"/>
      <c r="G15" s="201"/>
      <c r="H15" s="62"/>
      <c r="I15" s="62"/>
    </row>
    <row r="16" spans="2:9" ht="15.75" thickBot="1" x14ac:dyDescent="0.3">
      <c r="B16" s="312"/>
      <c r="C16" s="30"/>
      <c r="D16" s="49"/>
      <c r="E16" s="183"/>
      <c r="F16" s="75"/>
      <c r="G16" s="201"/>
      <c r="H16" s="62"/>
      <c r="I16" s="62"/>
    </row>
    <row r="17" spans="2:9" ht="15.75" thickBot="1" x14ac:dyDescent="0.3">
      <c r="B17" s="312"/>
      <c r="C17" s="30"/>
      <c r="D17" s="49"/>
      <c r="E17" s="183"/>
      <c r="F17" s="75"/>
      <c r="G17" s="201"/>
      <c r="H17" s="62"/>
      <c r="I17" s="62"/>
    </row>
    <row r="18" spans="2:9" ht="15.75" thickBot="1" x14ac:dyDescent="0.3">
      <c r="B18" s="312"/>
      <c r="C18" s="30"/>
      <c r="D18" s="49"/>
      <c r="E18" s="183"/>
      <c r="F18" s="75"/>
      <c r="G18" s="201"/>
      <c r="H18" s="62"/>
      <c r="I18" s="62"/>
    </row>
    <row r="19" spans="2:9" ht="15.75" thickBot="1" x14ac:dyDescent="0.3">
      <c r="B19" s="312"/>
      <c r="C19" s="30"/>
      <c r="D19" s="49"/>
      <c r="E19" s="183"/>
      <c r="F19" s="75"/>
      <c r="G19" s="201"/>
      <c r="H19" s="62"/>
      <c r="I19" s="62"/>
    </row>
    <row r="20" spans="2:9" ht="15.75" thickBot="1" x14ac:dyDescent="0.3">
      <c r="B20" s="312"/>
      <c r="C20" s="30"/>
      <c r="D20" s="49"/>
      <c r="E20" s="183"/>
      <c r="F20" s="75"/>
      <c r="G20" s="201"/>
      <c r="H20" s="62"/>
      <c r="I20" s="62"/>
    </row>
    <row r="21" spans="2:9" ht="15.75" thickBot="1" x14ac:dyDescent="0.3">
      <c r="B21" s="312"/>
      <c r="C21" s="30"/>
      <c r="D21" s="49"/>
      <c r="E21" s="183"/>
      <c r="F21" s="75"/>
      <c r="G21" s="201"/>
      <c r="H21" s="62"/>
      <c r="I21" s="62"/>
    </row>
    <row r="22" spans="2:9" ht="15.75" thickBot="1" x14ac:dyDescent="0.3">
      <c r="B22" s="312"/>
      <c r="C22" s="42" t="s">
        <v>492</v>
      </c>
      <c r="D22" s="104">
        <v>2</v>
      </c>
      <c r="E22" s="199" t="s">
        <v>467</v>
      </c>
      <c r="F22" s="75">
        <v>0</v>
      </c>
      <c r="G22" s="201">
        <v>0</v>
      </c>
      <c r="H22" s="62"/>
      <c r="I22" s="62"/>
    </row>
    <row r="23" spans="2:9" ht="15.75" thickBot="1" x14ac:dyDescent="0.3">
      <c r="B23" s="312"/>
      <c r="C23" s="42" t="s">
        <v>493</v>
      </c>
      <c r="D23" s="104">
        <v>3</v>
      </c>
      <c r="E23" s="199" t="s">
        <v>467</v>
      </c>
      <c r="F23" s="75">
        <v>0</v>
      </c>
      <c r="G23" s="201">
        <v>0</v>
      </c>
      <c r="H23" s="62"/>
      <c r="I23" s="62"/>
    </row>
    <row r="24" spans="2:9" ht="15" customHeight="1" x14ac:dyDescent="0.25">
      <c r="B24" s="312"/>
      <c r="C24" s="31" t="s">
        <v>489</v>
      </c>
      <c r="D24" s="315"/>
      <c r="E24" s="330"/>
      <c r="F24" s="411"/>
      <c r="G24" s="413"/>
      <c r="H24" s="418"/>
      <c r="I24" s="416"/>
    </row>
    <row r="25" spans="2:9" ht="16.5" customHeight="1" thickBot="1" x14ac:dyDescent="0.3">
      <c r="B25" s="312"/>
      <c r="C25" s="30"/>
      <c r="D25" s="317"/>
      <c r="E25" s="333"/>
      <c r="F25" s="412"/>
      <c r="G25" s="414"/>
      <c r="H25" s="418"/>
      <c r="I25" s="416"/>
    </row>
    <row r="26" spans="2:9" ht="15.75" thickBot="1" x14ac:dyDescent="0.3">
      <c r="B26" s="312"/>
      <c r="C26" s="30"/>
      <c r="D26" s="49"/>
      <c r="E26" s="183"/>
      <c r="F26" s="75"/>
      <c r="G26" s="201"/>
      <c r="H26" s="62"/>
      <c r="I26" s="62"/>
    </row>
    <row r="27" spans="2:9" ht="15.75" thickBot="1" x14ac:dyDescent="0.3">
      <c r="B27" s="312"/>
      <c r="C27" s="30"/>
      <c r="D27" s="49"/>
      <c r="E27" s="183"/>
      <c r="F27" s="75"/>
      <c r="G27" s="201"/>
      <c r="H27" s="62"/>
      <c r="I27" s="62"/>
    </row>
    <row r="28" spans="2:9" ht="15.75" thickBot="1" x14ac:dyDescent="0.3">
      <c r="B28" s="312"/>
      <c r="C28" s="30"/>
      <c r="D28" s="49"/>
      <c r="E28" s="183"/>
      <c r="F28" s="75"/>
      <c r="G28" s="201"/>
      <c r="H28" s="62"/>
      <c r="I28" s="62"/>
    </row>
    <row r="29" spans="2:9" ht="15.75" thickBot="1" x14ac:dyDescent="0.3">
      <c r="B29" s="312"/>
      <c r="C29" s="30"/>
      <c r="D29" s="49"/>
      <c r="E29" s="183"/>
      <c r="F29" s="75"/>
      <c r="G29" s="201"/>
      <c r="H29" s="62"/>
      <c r="I29" s="62"/>
    </row>
    <row r="30" spans="2:9" ht="15.75" thickBot="1" x14ac:dyDescent="0.3">
      <c r="B30" s="312"/>
      <c r="C30" s="30"/>
      <c r="D30" s="49"/>
      <c r="E30" s="183"/>
      <c r="F30" s="75"/>
      <c r="G30" s="201"/>
      <c r="H30" s="62"/>
      <c r="I30" s="62"/>
    </row>
    <row r="31" spans="2:9" ht="15.75" thickBot="1" x14ac:dyDescent="0.3">
      <c r="B31" s="312"/>
      <c r="C31" s="30"/>
      <c r="D31" s="49"/>
      <c r="E31" s="183"/>
      <c r="F31" s="75"/>
      <c r="G31" s="201"/>
      <c r="H31" s="62"/>
      <c r="I31" s="62"/>
    </row>
    <row r="32" spans="2:9" ht="15.75" thickBot="1" x14ac:dyDescent="0.3">
      <c r="B32" s="312"/>
      <c r="C32" s="30"/>
      <c r="D32" s="49"/>
      <c r="E32" s="183"/>
      <c r="F32" s="75"/>
      <c r="G32" s="201"/>
      <c r="H32" s="62"/>
      <c r="I32" s="62"/>
    </row>
    <row r="33" spans="2:9" ht="15.75" thickBot="1" x14ac:dyDescent="0.3">
      <c r="B33" s="312"/>
      <c r="C33" s="30"/>
      <c r="D33" s="49"/>
      <c r="E33" s="183"/>
      <c r="F33" s="75"/>
      <c r="G33" s="201"/>
      <c r="H33" s="62"/>
      <c r="I33" s="62"/>
    </row>
    <row r="34" spans="2:9" ht="15.75" thickBot="1" x14ac:dyDescent="0.3">
      <c r="B34" s="312"/>
      <c r="C34" s="30"/>
      <c r="D34" s="49"/>
      <c r="E34" s="183"/>
      <c r="F34" s="75"/>
      <c r="G34" s="201"/>
      <c r="H34" s="62"/>
      <c r="I34" s="62"/>
    </row>
    <row r="35" spans="2:9" ht="15.75" thickBot="1" x14ac:dyDescent="0.3">
      <c r="B35" s="312"/>
      <c r="C35" s="30"/>
      <c r="D35" s="49"/>
      <c r="E35" s="183"/>
      <c r="F35" s="75"/>
      <c r="G35" s="201"/>
      <c r="H35" s="62"/>
      <c r="I35" s="62"/>
    </row>
    <row r="36" spans="2:9" ht="15.75" thickBot="1" x14ac:dyDescent="0.3">
      <c r="B36" s="312"/>
      <c r="C36" s="30"/>
      <c r="D36" s="49"/>
      <c r="E36" s="183"/>
      <c r="F36" s="75"/>
      <c r="G36" s="201"/>
      <c r="H36" s="62"/>
      <c r="I36" s="62"/>
    </row>
    <row r="37" spans="2:9" ht="15.75" thickBot="1" x14ac:dyDescent="0.3">
      <c r="B37" s="312"/>
      <c r="C37" s="30"/>
      <c r="D37" s="49"/>
      <c r="E37" s="183"/>
      <c r="F37" s="75"/>
      <c r="G37" s="201"/>
      <c r="H37" s="62"/>
      <c r="I37" s="62"/>
    </row>
    <row r="38" spans="2:9" ht="25.5" customHeight="1" thickBot="1" x14ac:dyDescent="0.3">
      <c r="B38" s="312"/>
      <c r="C38" s="42" t="s">
        <v>494</v>
      </c>
      <c r="D38" s="104">
        <v>4</v>
      </c>
      <c r="E38" s="199" t="s">
        <v>467</v>
      </c>
      <c r="F38" s="110">
        <v>0</v>
      </c>
      <c r="G38" s="191">
        <v>0</v>
      </c>
      <c r="H38" s="62"/>
      <c r="I38" s="62"/>
    </row>
    <row r="40" spans="2:9" x14ac:dyDescent="0.25">
      <c r="B40" s="384" t="s">
        <v>664</v>
      </c>
      <c r="C40" s="284"/>
    </row>
    <row r="41" spans="2:9" ht="15.75" thickBot="1" x14ac:dyDescent="0.3"/>
    <row r="42" spans="2:9" ht="30" thickBot="1" x14ac:dyDescent="0.3">
      <c r="C42" s="67" t="s">
        <v>600</v>
      </c>
      <c r="D42" s="231" t="s">
        <v>496</v>
      </c>
      <c r="E42" s="231" t="s">
        <v>597</v>
      </c>
      <c r="F42" s="231" t="s">
        <v>717</v>
      </c>
      <c r="G42" s="239" t="s">
        <v>601</v>
      </c>
    </row>
    <row r="43" spans="2:9" ht="15.75" thickBot="1" x14ac:dyDescent="0.3">
      <c r="C43" s="220">
        <v>1</v>
      </c>
      <c r="D43" s="225">
        <v>2</v>
      </c>
      <c r="E43" s="225">
        <v>4</v>
      </c>
      <c r="F43" s="227">
        <v>5</v>
      </c>
      <c r="G43" s="227">
        <v>7</v>
      </c>
    </row>
    <row r="44" spans="2:9" ht="15.75" thickBot="1" x14ac:dyDescent="0.3">
      <c r="C44" s="216" t="s">
        <v>488</v>
      </c>
      <c r="D44" s="104">
        <v>1</v>
      </c>
      <c r="E44" s="249" t="s">
        <v>467</v>
      </c>
      <c r="F44" s="147">
        <v>0</v>
      </c>
      <c r="G44" s="221">
        <v>0</v>
      </c>
    </row>
    <row r="45" spans="2:9" ht="15.75" thickBot="1" x14ac:dyDescent="0.3">
      <c r="C45" s="255" t="s">
        <v>492</v>
      </c>
      <c r="D45" s="256">
        <v>2</v>
      </c>
      <c r="E45" s="196" t="s">
        <v>467</v>
      </c>
      <c r="F45" s="147">
        <v>0</v>
      </c>
      <c r="G45" s="268">
        <v>0</v>
      </c>
    </row>
    <row r="46" spans="2:9" ht="15.75" thickBot="1" x14ac:dyDescent="0.3">
      <c r="C46" s="216" t="s">
        <v>493</v>
      </c>
      <c r="D46" s="199">
        <v>3</v>
      </c>
      <c r="E46" s="197" t="s">
        <v>467</v>
      </c>
      <c r="F46" s="147">
        <v>0</v>
      </c>
      <c r="G46" s="268">
        <v>0</v>
      </c>
    </row>
    <row r="47" spans="2:9" ht="18.75" thickBot="1" x14ac:dyDescent="0.3">
      <c r="C47" s="216" t="s">
        <v>494</v>
      </c>
      <c r="D47" s="199">
        <v>4</v>
      </c>
      <c r="E47" s="197" t="s">
        <v>467</v>
      </c>
      <c r="F47" s="147">
        <v>0</v>
      </c>
      <c r="G47" s="268">
        <v>0</v>
      </c>
    </row>
    <row r="49" spans="2:7" x14ac:dyDescent="0.25">
      <c r="B49" s="247" t="s">
        <v>665</v>
      </c>
    </row>
    <row r="50" spans="2:7" ht="15.75" thickBot="1" x14ac:dyDescent="0.3"/>
    <row r="51" spans="2:7" ht="30" thickBot="1" x14ac:dyDescent="0.3">
      <c r="C51" s="67" t="s">
        <v>600</v>
      </c>
      <c r="D51" s="231" t="s">
        <v>496</v>
      </c>
      <c r="E51" s="231" t="s">
        <v>597</v>
      </c>
      <c r="F51" s="231" t="s">
        <v>717</v>
      </c>
      <c r="G51" s="239" t="s">
        <v>601</v>
      </c>
    </row>
    <row r="52" spans="2:7" ht="15.75" thickBot="1" x14ac:dyDescent="0.3">
      <c r="C52" s="220">
        <v>1</v>
      </c>
      <c r="D52" s="225">
        <v>2</v>
      </c>
      <c r="E52" s="226">
        <v>4</v>
      </c>
      <c r="F52" s="230">
        <v>5</v>
      </c>
      <c r="G52" s="229">
        <v>7</v>
      </c>
    </row>
    <row r="53" spans="2:7" ht="15.75" thickBot="1" x14ac:dyDescent="0.3">
      <c r="C53" s="255" t="s">
        <v>488</v>
      </c>
      <c r="D53" s="256">
        <v>1</v>
      </c>
      <c r="E53" s="196" t="s">
        <v>467</v>
      </c>
      <c r="F53" s="147">
        <v>0</v>
      </c>
      <c r="G53" s="147">
        <v>0</v>
      </c>
    </row>
    <row r="54" spans="2:7" ht="20.25" thickBot="1" x14ac:dyDescent="0.3">
      <c r="C54" s="31" t="s">
        <v>809</v>
      </c>
      <c r="D54" s="223"/>
      <c r="E54" s="220"/>
      <c r="F54" s="220"/>
      <c r="G54" s="220"/>
    </row>
    <row r="55" spans="2:7" ht="15.75" thickBot="1" x14ac:dyDescent="0.3">
      <c r="C55" s="108"/>
      <c r="D55" s="234"/>
      <c r="E55" s="220"/>
      <c r="F55" s="220"/>
      <c r="G55" s="220"/>
    </row>
    <row r="56" spans="2:7" ht="15.75" thickBot="1" x14ac:dyDescent="0.3">
      <c r="C56" s="216" t="s">
        <v>492</v>
      </c>
      <c r="D56" s="199">
        <v>2</v>
      </c>
      <c r="E56" s="197" t="s">
        <v>467</v>
      </c>
      <c r="F56" s="220">
        <v>0</v>
      </c>
      <c r="G56" s="220">
        <v>0</v>
      </c>
    </row>
    <row r="57" spans="2:7" ht="15.75" thickBot="1" x14ac:dyDescent="0.3">
      <c r="C57" s="216" t="s">
        <v>493</v>
      </c>
      <c r="D57" s="199">
        <v>3</v>
      </c>
      <c r="E57" s="197" t="s">
        <v>467</v>
      </c>
      <c r="F57" s="220">
        <v>0</v>
      </c>
      <c r="G57" s="220">
        <v>0</v>
      </c>
    </row>
    <row r="58" spans="2:7" ht="18.75" thickBot="1" x14ac:dyDescent="0.3">
      <c r="C58" s="216" t="s">
        <v>494</v>
      </c>
      <c r="D58" s="199">
        <v>4</v>
      </c>
      <c r="E58" s="197" t="s">
        <v>467</v>
      </c>
      <c r="F58" s="220">
        <v>0</v>
      </c>
      <c r="G58" s="220">
        <v>0</v>
      </c>
    </row>
    <row r="59" spans="2:7" x14ac:dyDescent="0.25">
      <c r="F59">
        <f>F38+F47+F58</f>
        <v>0</v>
      </c>
      <c r="G59">
        <f>G38+G47+G58</f>
        <v>0</v>
      </c>
    </row>
    <row r="60" spans="2:7" x14ac:dyDescent="0.25">
      <c r="C60" t="s">
        <v>811</v>
      </c>
    </row>
  </sheetData>
  <mergeCells count="17">
    <mergeCell ref="I9:I10"/>
    <mergeCell ref="D24:D25"/>
    <mergeCell ref="E24:E25"/>
    <mergeCell ref="F24:F25"/>
    <mergeCell ref="G24:G25"/>
    <mergeCell ref="H24:H25"/>
    <mergeCell ref="I24:I25"/>
    <mergeCell ref="D9:D10"/>
    <mergeCell ref="E9:E10"/>
    <mergeCell ref="F9:F10"/>
    <mergeCell ref="G9:G10"/>
    <mergeCell ref="B40:C40"/>
    <mergeCell ref="B2:H2"/>
    <mergeCell ref="B3:H3"/>
    <mergeCell ref="B5:B38"/>
    <mergeCell ref="C5:G5"/>
    <mergeCell ref="H9:H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13"/>
  <sheetViews>
    <sheetView topLeftCell="B1" workbookViewId="0">
      <selection activeCell="K19" sqref="K19"/>
    </sheetView>
  </sheetViews>
  <sheetFormatPr defaultRowHeight="15" x14ac:dyDescent="0.25"/>
  <cols>
    <col min="2" max="2" width="32.7109375" customWidth="1"/>
    <col min="4" max="4" width="16" customWidth="1"/>
    <col min="5" max="5" width="13.85546875" customWidth="1"/>
    <col min="6" max="6" width="15" customWidth="1"/>
    <col min="7" max="7" width="16.28515625" customWidth="1"/>
  </cols>
  <sheetData>
    <row r="2" spans="2:8" ht="28.5" customHeight="1" x14ac:dyDescent="0.25">
      <c r="B2" s="313" t="s">
        <v>612</v>
      </c>
      <c r="C2" s="313"/>
      <c r="D2" s="313"/>
      <c r="E2" s="313"/>
      <c r="F2" s="313"/>
      <c r="G2" s="313"/>
      <c r="H2" s="422"/>
    </row>
    <row r="3" spans="2:8" ht="15.75" thickBot="1" x14ac:dyDescent="0.3">
      <c r="B3" s="314" t="s">
        <v>533</v>
      </c>
      <c r="C3" s="314"/>
      <c r="D3" s="314"/>
      <c r="E3" s="314"/>
      <c r="F3" s="373"/>
      <c r="G3" s="373"/>
      <c r="H3" s="422"/>
    </row>
    <row r="4" spans="2:8" ht="45.75" customHeight="1" thickBot="1" x14ac:dyDescent="0.3">
      <c r="B4" s="315" t="s">
        <v>602</v>
      </c>
      <c r="C4" s="315" t="s">
        <v>496</v>
      </c>
      <c r="D4" s="318" t="s">
        <v>603</v>
      </c>
      <c r="E4" s="424"/>
      <c r="F4" s="380" t="s">
        <v>604</v>
      </c>
      <c r="G4" s="291"/>
      <c r="H4" s="422"/>
    </row>
    <row r="5" spans="2:8" ht="15.75" customHeight="1" thickBot="1" x14ac:dyDescent="0.3">
      <c r="B5" s="316"/>
      <c r="C5" s="336"/>
      <c r="D5" s="318" t="s">
        <v>605</v>
      </c>
      <c r="E5" s="423"/>
      <c r="F5" s="318" t="s">
        <v>605</v>
      </c>
      <c r="G5" s="423"/>
      <c r="H5" s="422"/>
    </row>
    <row r="6" spans="2:8" ht="15.75" customHeight="1" thickBot="1" x14ac:dyDescent="0.3">
      <c r="B6" s="316"/>
      <c r="C6" s="336"/>
      <c r="D6" s="318" t="s">
        <v>606</v>
      </c>
      <c r="E6" s="320"/>
      <c r="F6" s="318" t="s">
        <v>607</v>
      </c>
      <c r="G6" s="320"/>
      <c r="H6" s="422"/>
    </row>
    <row r="7" spans="2:8" ht="24.75" customHeight="1" thickBot="1" x14ac:dyDescent="0.3">
      <c r="B7" s="316"/>
      <c r="C7" s="390"/>
      <c r="D7" s="47" t="s">
        <v>487</v>
      </c>
      <c r="E7" s="45" t="s">
        <v>608</v>
      </c>
      <c r="F7" s="47" t="s">
        <v>487</v>
      </c>
      <c r="G7" s="45" t="s">
        <v>608</v>
      </c>
      <c r="H7" s="422"/>
    </row>
    <row r="8" spans="2:8" ht="15.75" thickBot="1" x14ac:dyDescent="0.3">
      <c r="B8" s="67">
        <v>1</v>
      </c>
      <c r="C8" s="89">
        <v>2</v>
      </c>
      <c r="D8" s="89">
        <v>4</v>
      </c>
      <c r="E8" s="89">
        <v>5</v>
      </c>
      <c r="F8" s="89">
        <v>10</v>
      </c>
      <c r="G8" s="65">
        <v>11</v>
      </c>
      <c r="H8" s="422"/>
    </row>
    <row r="9" spans="2:8" ht="22.5" customHeight="1" thickBot="1" x14ac:dyDescent="0.3">
      <c r="B9" s="30" t="s">
        <v>609</v>
      </c>
      <c r="C9" s="49">
        <v>1</v>
      </c>
      <c r="D9" s="147">
        <v>0</v>
      </c>
      <c r="E9" s="184">
        <v>0</v>
      </c>
      <c r="F9" s="147">
        <v>0</v>
      </c>
      <c r="G9" s="184">
        <v>0</v>
      </c>
      <c r="H9" s="422"/>
    </row>
    <row r="10" spans="2:8" ht="23.25" customHeight="1" thickBot="1" x14ac:dyDescent="0.3">
      <c r="B10" s="30" t="s">
        <v>610</v>
      </c>
      <c r="C10" s="49">
        <v>2</v>
      </c>
      <c r="D10" s="147">
        <v>0</v>
      </c>
      <c r="E10" s="268">
        <v>0</v>
      </c>
      <c r="F10" s="147">
        <v>0</v>
      </c>
      <c r="G10" s="268">
        <v>0</v>
      </c>
      <c r="H10" s="422"/>
    </row>
    <row r="11" spans="2:8" ht="26.25" customHeight="1" thickBot="1" x14ac:dyDescent="0.3">
      <c r="B11" s="31" t="s">
        <v>611</v>
      </c>
      <c r="C11" s="47">
        <v>3</v>
      </c>
      <c r="D11" s="147">
        <v>0</v>
      </c>
      <c r="E11" s="268">
        <v>0</v>
      </c>
      <c r="F11" s="147">
        <v>0</v>
      </c>
      <c r="G11" s="268">
        <v>0</v>
      </c>
      <c r="H11" s="422"/>
    </row>
    <row r="12" spans="2:8" ht="21.75" customHeight="1" thickBot="1" x14ac:dyDescent="0.3">
      <c r="B12" s="108" t="s">
        <v>494</v>
      </c>
      <c r="C12" s="71">
        <v>4</v>
      </c>
      <c r="D12" s="147">
        <v>0</v>
      </c>
      <c r="E12" s="268">
        <v>0</v>
      </c>
      <c r="F12" s="147">
        <v>0</v>
      </c>
      <c r="G12" s="268">
        <v>0</v>
      </c>
      <c r="H12" s="422"/>
    </row>
    <row r="13" spans="2:8" x14ac:dyDescent="0.25">
      <c r="B13" s="312"/>
      <c r="C13" s="312"/>
      <c r="D13" s="312"/>
      <c r="E13" s="312"/>
      <c r="F13" s="312"/>
      <c r="G13" s="312"/>
      <c r="H13" s="312"/>
    </row>
  </sheetData>
  <mergeCells count="12">
    <mergeCell ref="B13:H13"/>
    <mergeCell ref="D4:E4"/>
    <mergeCell ref="D5:E5"/>
    <mergeCell ref="F4:G4"/>
    <mergeCell ref="C4:C7"/>
    <mergeCell ref="D6:E6"/>
    <mergeCell ref="F6:G6"/>
    <mergeCell ref="B2:G2"/>
    <mergeCell ref="H2:H12"/>
    <mergeCell ref="B3:G3"/>
    <mergeCell ref="B4:B7"/>
    <mergeCell ref="F5:G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G44"/>
  <sheetViews>
    <sheetView workbookViewId="0">
      <selection activeCell="J32" sqref="J32"/>
    </sheetView>
  </sheetViews>
  <sheetFormatPr defaultRowHeight="15" x14ac:dyDescent="0.25"/>
  <cols>
    <col min="2" max="2" width="29.7109375" customWidth="1"/>
    <col min="3" max="3" width="6.28515625" customWidth="1"/>
    <col min="4" max="4" width="13.140625" customWidth="1"/>
    <col min="5" max="5" width="15.7109375" customWidth="1"/>
    <col min="6" max="6" width="15" customWidth="1"/>
    <col min="7" max="7" width="14.5703125" customWidth="1"/>
  </cols>
  <sheetData>
    <row r="2" spans="2:7" ht="27.75" customHeight="1" x14ac:dyDescent="0.25">
      <c r="B2" s="313" t="s">
        <v>616</v>
      </c>
      <c r="C2" s="313"/>
      <c r="D2" s="313"/>
      <c r="E2" s="313"/>
      <c r="F2" s="313"/>
      <c r="G2" s="313"/>
    </row>
    <row r="3" spans="2:7" ht="27.75" customHeight="1" x14ac:dyDescent="0.25">
      <c r="B3" s="247" t="s">
        <v>657</v>
      </c>
      <c r="C3" s="218"/>
      <c r="D3" s="218"/>
      <c r="E3" s="218"/>
      <c r="F3" s="218"/>
      <c r="G3" s="218"/>
    </row>
    <row r="4" spans="2:7" ht="15.75" thickBot="1" x14ac:dyDescent="0.3">
      <c r="B4" s="314" t="s">
        <v>533</v>
      </c>
      <c r="C4" s="373"/>
      <c r="D4" s="373"/>
      <c r="E4" s="373"/>
      <c r="F4" s="373"/>
      <c r="G4" s="373"/>
    </row>
    <row r="5" spans="2:7" ht="15.75" thickBot="1" x14ac:dyDescent="0.3">
      <c r="B5" s="330"/>
      <c r="C5" s="375" t="s">
        <v>496</v>
      </c>
      <c r="D5" s="347" t="s">
        <v>813</v>
      </c>
      <c r="E5" s="378" t="s">
        <v>623</v>
      </c>
      <c r="F5" s="427" t="s">
        <v>617</v>
      </c>
      <c r="G5" s="428"/>
    </row>
    <row r="6" spans="2:7" ht="27.75" customHeight="1" thickBot="1" x14ac:dyDescent="0.3">
      <c r="B6" s="338"/>
      <c r="C6" s="376"/>
      <c r="D6" s="377"/>
      <c r="E6" s="379"/>
      <c r="F6" s="110" t="s">
        <v>483</v>
      </c>
      <c r="G6" s="80" t="s">
        <v>625</v>
      </c>
    </row>
    <row r="7" spans="2:7" ht="15.75" thickBot="1" x14ac:dyDescent="0.3">
      <c r="B7" s="46">
        <v>1</v>
      </c>
      <c r="C7" s="49">
        <v>2</v>
      </c>
      <c r="D7" s="49">
        <v>3</v>
      </c>
      <c r="E7" s="173">
        <v>11</v>
      </c>
      <c r="F7" s="49">
        <v>14</v>
      </c>
      <c r="G7" s="173">
        <v>16</v>
      </c>
    </row>
    <row r="8" spans="2:7" ht="15.75" thickBot="1" x14ac:dyDescent="0.3">
      <c r="B8" s="42" t="s">
        <v>618</v>
      </c>
      <c r="C8" s="104">
        <v>1</v>
      </c>
      <c r="D8" s="199" t="s">
        <v>467</v>
      </c>
      <c r="E8" s="206">
        <v>0</v>
      </c>
      <c r="F8" s="198">
        <v>0</v>
      </c>
      <c r="G8" s="206">
        <v>0</v>
      </c>
    </row>
    <row r="9" spans="2:7" ht="20.25" customHeight="1" x14ac:dyDescent="0.25">
      <c r="B9" s="31" t="s">
        <v>489</v>
      </c>
      <c r="C9" s="429"/>
      <c r="D9" s="315"/>
      <c r="E9" s="316"/>
      <c r="F9" s="315"/>
      <c r="G9" s="316"/>
    </row>
    <row r="10" spans="2:7" ht="16.5" customHeight="1" thickBot="1" x14ac:dyDescent="0.3">
      <c r="B10" s="30"/>
      <c r="C10" s="430"/>
      <c r="D10" s="317"/>
      <c r="E10" s="317"/>
      <c r="F10" s="317"/>
      <c r="G10" s="317"/>
    </row>
    <row r="11" spans="2:7" ht="19.5" customHeight="1" thickBot="1" x14ac:dyDescent="0.3">
      <c r="B11" s="30"/>
      <c r="C11" s="109"/>
      <c r="D11" s="49"/>
      <c r="E11" s="49"/>
      <c r="F11" s="49"/>
      <c r="G11" s="49"/>
    </row>
    <row r="12" spans="2:7" ht="15.75" thickBot="1" x14ac:dyDescent="0.3">
      <c r="B12" s="30"/>
      <c r="C12" s="109"/>
      <c r="D12" s="49"/>
      <c r="E12" s="49"/>
      <c r="F12" s="49"/>
      <c r="G12" s="49"/>
    </row>
    <row r="13" spans="2:7" ht="15.75" thickBot="1" x14ac:dyDescent="0.3">
      <c r="B13" s="30"/>
      <c r="C13" s="109"/>
      <c r="D13" s="49"/>
      <c r="E13" s="49"/>
      <c r="F13" s="49"/>
      <c r="G13" s="49"/>
    </row>
    <row r="14" spans="2:7" ht="15.75" thickBot="1" x14ac:dyDescent="0.3">
      <c r="B14" s="30"/>
      <c r="C14" s="109"/>
      <c r="D14" s="49"/>
      <c r="E14" s="49"/>
      <c r="F14" s="49"/>
      <c r="G14" s="49"/>
    </row>
    <row r="15" spans="2:7" ht="20.25" customHeight="1" thickBot="1" x14ac:dyDescent="0.3">
      <c r="B15" s="30"/>
      <c r="C15" s="109"/>
      <c r="D15" s="49"/>
      <c r="E15" s="49"/>
      <c r="F15" s="49"/>
      <c r="G15" s="49"/>
    </row>
    <row r="16" spans="2:7" ht="18" customHeight="1" thickBot="1" x14ac:dyDescent="0.3">
      <c r="B16" s="30"/>
      <c r="C16" s="109"/>
      <c r="D16" s="49"/>
      <c r="E16" s="49"/>
      <c r="F16" s="49"/>
      <c r="G16" s="49"/>
    </row>
    <row r="17" spans="2:7" ht="15.75" customHeight="1" thickBot="1" x14ac:dyDescent="0.3">
      <c r="B17" s="42" t="s">
        <v>621</v>
      </c>
      <c r="C17" s="104">
        <v>2</v>
      </c>
      <c r="D17" s="104" t="s">
        <v>467</v>
      </c>
      <c r="E17" s="196">
        <v>0</v>
      </c>
      <c r="F17" s="196">
        <v>0</v>
      </c>
      <c r="G17" s="196">
        <v>0</v>
      </c>
    </row>
    <row r="18" spans="2:7" ht="27" customHeight="1" thickBot="1" x14ac:dyDescent="0.3">
      <c r="B18" s="42" t="s">
        <v>622</v>
      </c>
      <c r="C18" s="104">
        <v>3</v>
      </c>
      <c r="D18" s="104" t="s">
        <v>467</v>
      </c>
      <c r="E18" s="197">
        <v>0</v>
      </c>
      <c r="F18" s="197">
        <v>0</v>
      </c>
      <c r="G18" s="197">
        <v>0</v>
      </c>
    </row>
    <row r="19" spans="2:7" x14ac:dyDescent="0.25">
      <c r="E19">
        <f>E8+E17+E18</f>
        <v>0</v>
      </c>
      <c r="F19">
        <f>F8+F17+F18</f>
        <v>0</v>
      </c>
      <c r="G19">
        <f>G8+G17+G18</f>
        <v>0</v>
      </c>
    </row>
    <row r="20" spans="2:7" x14ac:dyDescent="0.25">
      <c r="B20" s="247" t="s">
        <v>664</v>
      </c>
    </row>
    <row r="21" spans="2:7" ht="15.75" thickBot="1" x14ac:dyDescent="0.3"/>
    <row r="22" spans="2:7" ht="15.75" thickBot="1" x14ac:dyDescent="0.3">
      <c r="B22" s="330"/>
      <c r="C22" s="375" t="s">
        <v>496</v>
      </c>
      <c r="D22" s="347" t="s">
        <v>624</v>
      </c>
      <c r="E22" s="378" t="s">
        <v>623</v>
      </c>
      <c r="F22" s="427" t="s">
        <v>617</v>
      </c>
      <c r="G22" s="428"/>
    </row>
    <row r="23" spans="2:7" ht="20.25" thickBot="1" x14ac:dyDescent="0.3">
      <c r="B23" s="338"/>
      <c r="C23" s="425"/>
      <c r="D23" s="359"/>
      <c r="E23" s="426"/>
      <c r="F23" s="235" t="s">
        <v>483</v>
      </c>
      <c r="G23" s="236" t="s">
        <v>625</v>
      </c>
    </row>
    <row r="24" spans="2:7" ht="15.75" thickBot="1" x14ac:dyDescent="0.3">
      <c r="B24" s="67">
        <v>1</v>
      </c>
      <c r="C24" s="231">
        <v>2</v>
      </c>
      <c r="D24" s="231">
        <v>3</v>
      </c>
      <c r="E24" s="231">
        <v>11</v>
      </c>
      <c r="F24" s="231">
        <v>14</v>
      </c>
      <c r="G24" s="239">
        <v>16</v>
      </c>
    </row>
    <row r="25" spans="2:7" ht="15.75" thickBot="1" x14ac:dyDescent="0.3">
      <c r="B25" s="216" t="s">
        <v>618</v>
      </c>
      <c r="C25" s="104">
        <v>1</v>
      </c>
      <c r="D25" s="196" t="s">
        <v>467</v>
      </c>
      <c r="E25" s="196">
        <v>0</v>
      </c>
      <c r="F25" s="196">
        <v>0</v>
      </c>
      <c r="G25" s="246">
        <v>0</v>
      </c>
    </row>
    <row r="26" spans="2:7" ht="15.75" thickBot="1" x14ac:dyDescent="0.3">
      <c r="B26" s="216" t="s">
        <v>621</v>
      </c>
      <c r="C26" s="199">
        <v>2</v>
      </c>
      <c r="D26" s="197" t="s">
        <v>467</v>
      </c>
      <c r="E26" s="196">
        <v>0</v>
      </c>
      <c r="F26" s="196">
        <v>0</v>
      </c>
      <c r="G26" s="246">
        <v>0</v>
      </c>
    </row>
    <row r="27" spans="2:7" ht="18.75" thickBot="1" x14ac:dyDescent="0.3">
      <c r="B27" s="216" t="s">
        <v>622</v>
      </c>
      <c r="C27" s="199">
        <v>3</v>
      </c>
      <c r="D27" s="197" t="s">
        <v>467</v>
      </c>
      <c r="E27" s="196">
        <v>0</v>
      </c>
      <c r="F27" s="196">
        <v>0</v>
      </c>
      <c r="G27" s="246">
        <v>0</v>
      </c>
    </row>
    <row r="28" spans="2:7" x14ac:dyDescent="0.25">
      <c r="E28">
        <f>E25+E26+E27</f>
        <v>0</v>
      </c>
      <c r="F28">
        <f>F25+F26+F27</f>
        <v>0</v>
      </c>
      <c r="G28">
        <f>G25+G26+G27</f>
        <v>0</v>
      </c>
    </row>
    <row r="29" spans="2:7" x14ac:dyDescent="0.25">
      <c r="B29" s="247" t="s">
        <v>665</v>
      </c>
    </row>
    <row r="30" spans="2:7" ht="15.75" thickBot="1" x14ac:dyDescent="0.3">
      <c r="B30" s="247"/>
    </row>
    <row r="31" spans="2:7" ht="15.75" thickBot="1" x14ac:dyDescent="0.3">
      <c r="B31" s="330"/>
      <c r="C31" s="375" t="s">
        <v>496</v>
      </c>
      <c r="D31" s="347" t="s">
        <v>624</v>
      </c>
      <c r="E31" s="378" t="s">
        <v>623</v>
      </c>
      <c r="F31" s="427" t="s">
        <v>617</v>
      </c>
      <c r="G31" s="428"/>
    </row>
    <row r="32" spans="2:7" ht="20.25" thickBot="1" x14ac:dyDescent="0.3">
      <c r="B32" s="338"/>
      <c r="C32" s="425"/>
      <c r="D32" s="359"/>
      <c r="E32" s="426"/>
      <c r="F32" s="235" t="s">
        <v>483</v>
      </c>
      <c r="G32" s="236" t="s">
        <v>625</v>
      </c>
    </row>
    <row r="33" spans="2:7" ht="15.75" thickBot="1" x14ac:dyDescent="0.3">
      <c r="B33" s="67">
        <v>1</v>
      </c>
      <c r="C33" s="231">
        <v>2</v>
      </c>
      <c r="D33" s="231">
        <v>3</v>
      </c>
      <c r="E33" s="231">
        <v>11</v>
      </c>
      <c r="F33" s="231">
        <v>14</v>
      </c>
      <c r="G33" s="239">
        <v>16</v>
      </c>
    </row>
    <row r="34" spans="2:7" ht="15.75" thickBot="1" x14ac:dyDescent="0.3">
      <c r="B34" s="215" t="s">
        <v>618</v>
      </c>
      <c r="C34" s="257">
        <v>1</v>
      </c>
      <c r="D34" s="258" t="s">
        <v>467</v>
      </c>
      <c r="E34" s="196">
        <v>0</v>
      </c>
      <c r="F34" s="196">
        <v>0</v>
      </c>
      <c r="G34" s="196">
        <v>0</v>
      </c>
    </row>
    <row r="35" spans="2:7" ht="20.25" thickBot="1" x14ac:dyDescent="0.3">
      <c r="B35" s="108" t="s">
        <v>809</v>
      </c>
      <c r="C35" s="259"/>
      <c r="D35" s="240"/>
      <c r="E35" s="220"/>
      <c r="F35" s="220"/>
      <c r="G35" s="220"/>
    </row>
    <row r="36" spans="2:7" ht="15.75" thickBot="1" x14ac:dyDescent="0.3">
      <c r="B36" s="30"/>
      <c r="C36" s="109"/>
      <c r="D36" s="224"/>
      <c r="E36" s="220"/>
      <c r="F36" s="220"/>
      <c r="G36" s="220"/>
    </row>
    <row r="37" spans="2:7" ht="15.75" thickBot="1" x14ac:dyDescent="0.3">
      <c r="B37" s="30"/>
      <c r="C37" s="109"/>
      <c r="D37" s="224"/>
      <c r="E37" s="220"/>
      <c r="F37" s="220"/>
      <c r="G37" s="220"/>
    </row>
    <row r="38" spans="2:7" ht="15.75" thickBot="1" x14ac:dyDescent="0.3">
      <c r="B38" s="30"/>
      <c r="C38" s="109"/>
      <c r="D38" s="224"/>
      <c r="E38" s="220"/>
      <c r="F38" s="220"/>
      <c r="G38" s="220"/>
    </row>
    <row r="39" spans="2:7" ht="15.75" thickBot="1" x14ac:dyDescent="0.3">
      <c r="B39" s="216" t="s">
        <v>621</v>
      </c>
      <c r="C39" s="104">
        <v>2</v>
      </c>
      <c r="D39" s="199" t="s">
        <v>467</v>
      </c>
      <c r="E39" s="196">
        <v>0</v>
      </c>
      <c r="F39" s="196">
        <v>0</v>
      </c>
      <c r="G39" s="196">
        <v>0</v>
      </c>
    </row>
    <row r="40" spans="2:7" ht="18.75" thickBot="1" x14ac:dyDescent="0.3">
      <c r="B40" s="216" t="s">
        <v>622</v>
      </c>
      <c r="C40" s="104">
        <v>3</v>
      </c>
      <c r="D40" s="199" t="s">
        <v>467</v>
      </c>
      <c r="E40" s="196">
        <v>0</v>
      </c>
      <c r="F40" s="196">
        <v>0</v>
      </c>
      <c r="G40" s="196">
        <v>0</v>
      </c>
    </row>
    <row r="41" spans="2:7" x14ac:dyDescent="0.25">
      <c r="E41">
        <f>E34+E39+E40</f>
        <v>0</v>
      </c>
      <c r="F41">
        <f>F34+F39+F40</f>
        <v>0</v>
      </c>
      <c r="G41">
        <f>G34+G39+G40</f>
        <v>0</v>
      </c>
    </row>
    <row r="42" spans="2:7" x14ac:dyDescent="0.25">
      <c r="E42">
        <f>E19+E28+E41</f>
        <v>0</v>
      </c>
      <c r="F42">
        <f>F19+F28+F41</f>
        <v>0</v>
      </c>
      <c r="G42">
        <f>G19+G28+G41</f>
        <v>0</v>
      </c>
    </row>
    <row r="44" spans="2:7" x14ac:dyDescent="0.25">
      <c r="B44" t="s">
        <v>812</v>
      </c>
    </row>
  </sheetData>
  <mergeCells count="22">
    <mergeCell ref="B2:G2"/>
    <mergeCell ref="B4:G4"/>
    <mergeCell ref="B5:B6"/>
    <mergeCell ref="F5:G5"/>
    <mergeCell ref="E5:E6"/>
    <mergeCell ref="D5:D6"/>
    <mergeCell ref="C5:C6"/>
    <mergeCell ref="F9:F10"/>
    <mergeCell ref="G9:G10"/>
    <mergeCell ref="E9:E10"/>
    <mergeCell ref="C9:C10"/>
    <mergeCell ref="D9:D10"/>
    <mergeCell ref="B22:B23"/>
    <mergeCell ref="C22:C23"/>
    <mergeCell ref="D22:D23"/>
    <mergeCell ref="E22:E23"/>
    <mergeCell ref="F22:G22"/>
    <mergeCell ref="B31:B32"/>
    <mergeCell ref="C31:C32"/>
    <mergeCell ref="D31:D32"/>
    <mergeCell ref="E31:E32"/>
    <mergeCell ref="F31:G3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10"/>
  <sheetViews>
    <sheetView workbookViewId="0">
      <selection activeCell="F8" sqref="F8"/>
    </sheetView>
  </sheetViews>
  <sheetFormatPr defaultRowHeight="15" x14ac:dyDescent="0.25"/>
  <cols>
    <col min="3" max="3" width="45.7109375" customWidth="1"/>
  </cols>
  <sheetData>
    <row r="2" spans="2:6" x14ac:dyDescent="0.25">
      <c r="B2" s="313" t="s">
        <v>547</v>
      </c>
      <c r="C2" s="313"/>
      <c r="D2" s="313"/>
      <c r="E2" s="313"/>
      <c r="F2" s="313"/>
    </row>
    <row r="3" spans="2:6" x14ac:dyDescent="0.25">
      <c r="B3" s="313"/>
      <c r="C3" s="313"/>
      <c r="D3" s="313"/>
      <c r="E3" s="313"/>
      <c r="F3" s="313"/>
    </row>
    <row r="4" spans="2:6" ht="15.75" thickBot="1" x14ac:dyDescent="0.3">
      <c r="B4" s="314" t="s">
        <v>548</v>
      </c>
      <c r="C4" s="314"/>
      <c r="D4" s="373"/>
      <c r="E4" s="373"/>
      <c r="F4" s="373"/>
    </row>
    <row r="5" spans="2:6" ht="30" thickBot="1" x14ac:dyDescent="0.3">
      <c r="B5" s="330"/>
      <c r="C5" s="331"/>
      <c r="D5" s="67" t="s">
        <v>496</v>
      </c>
      <c r="E5" s="70" t="s">
        <v>774</v>
      </c>
      <c r="F5" s="65" t="s">
        <v>551</v>
      </c>
    </row>
    <row r="6" spans="2:6" ht="15.75" thickBot="1" x14ac:dyDescent="0.3">
      <c r="B6" s="318">
        <v>1</v>
      </c>
      <c r="C6" s="320"/>
      <c r="D6" s="34">
        <v>2</v>
      </c>
      <c r="E6" s="34">
        <v>3</v>
      </c>
      <c r="F6" s="34">
        <v>4</v>
      </c>
    </row>
    <row r="7" spans="2:6" ht="39" customHeight="1" thickBot="1" x14ac:dyDescent="0.3">
      <c r="B7" s="386" t="s">
        <v>773</v>
      </c>
      <c r="C7" s="387"/>
      <c r="D7" s="34">
        <v>1</v>
      </c>
      <c r="E7" s="147">
        <v>5305.7</v>
      </c>
      <c r="F7" s="147">
        <v>5305.7</v>
      </c>
    </row>
    <row r="8" spans="2:6" ht="25.5" customHeight="1" thickBot="1" x14ac:dyDescent="0.3">
      <c r="B8" s="400" t="s">
        <v>772</v>
      </c>
      <c r="C8" s="401"/>
      <c r="D8" s="23">
        <v>2</v>
      </c>
      <c r="E8" s="147">
        <v>5305.7</v>
      </c>
      <c r="F8" s="147">
        <v>5305.7</v>
      </c>
    </row>
    <row r="9" spans="2:6" ht="30" customHeight="1" x14ac:dyDescent="0.25">
      <c r="B9" s="342"/>
      <c r="C9" s="431"/>
      <c r="D9" s="431"/>
      <c r="E9" s="431"/>
      <c r="F9" s="431"/>
    </row>
    <row r="10" spans="2:6" x14ac:dyDescent="0.25">
      <c r="B10" s="345" t="s">
        <v>550</v>
      </c>
      <c r="C10" s="416"/>
      <c r="D10" s="416"/>
      <c r="E10" s="416"/>
      <c r="F10" s="416"/>
    </row>
  </sheetData>
  <mergeCells count="8">
    <mergeCell ref="B10:F10"/>
    <mergeCell ref="B9:F9"/>
    <mergeCell ref="B7:C7"/>
    <mergeCell ref="B8:C8"/>
    <mergeCell ref="B2:F3"/>
    <mergeCell ref="B4:F4"/>
    <mergeCell ref="B5:C5"/>
    <mergeCell ref="B6:C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J23"/>
  <sheetViews>
    <sheetView workbookViewId="0">
      <selection activeCell="I23" sqref="I23:J23"/>
    </sheetView>
  </sheetViews>
  <sheetFormatPr defaultRowHeight="15" x14ac:dyDescent="0.25"/>
  <cols>
    <col min="3" max="3" width="74.5703125" customWidth="1"/>
    <col min="5" max="5" width="18.28515625" customWidth="1"/>
  </cols>
  <sheetData>
    <row r="2" spans="2:5" ht="33" customHeight="1" x14ac:dyDescent="0.25">
      <c r="B2" s="313" t="s">
        <v>521</v>
      </c>
      <c r="C2" s="313"/>
      <c r="D2" s="313"/>
      <c r="E2" s="313"/>
    </row>
    <row r="3" spans="2:5" x14ac:dyDescent="0.25">
      <c r="B3" s="417" t="s">
        <v>522</v>
      </c>
      <c r="C3" s="417"/>
      <c r="D3" s="417"/>
      <c r="E3" s="417"/>
    </row>
    <row r="4" spans="2:5" ht="15.75" thickBot="1" x14ac:dyDescent="0.3">
      <c r="B4" s="314" t="s">
        <v>523</v>
      </c>
      <c r="C4" s="314"/>
      <c r="D4" s="373"/>
      <c r="E4" s="373"/>
    </row>
    <row r="5" spans="2:5" x14ac:dyDescent="0.25">
      <c r="B5" s="330"/>
      <c r="C5" s="331"/>
      <c r="D5" s="375" t="s">
        <v>496</v>
      </c>
      <c r="E5" s="378" t="s">
        <v>524</v>
      </c>
    </row>
    <row r="6" spans="2:5" x14ac:dyDescent="0.25">
      <c r="B6" s="338"/>
      <c r="C6" s="339"/>
      <c r="D6" s="445"/>
      <c r="E6" s="421"/>
    </row>
    <row r="7" spans="2:5" ht="14.25" customHeight="1" thickBot="1" x14ac:dyDescent="0.3">
      <c r="B7" s="338"/>
      <c r="C7" s="339"/>
      <c r="D7" s="445"/>
      <c r="E7" s="421"/>
    </row>
    <row r="8" spans="2:5" ht="15.75" hidden="1" customHeight="1" thickBot="1" x14ac:dyDescent="0.3">
      <c r="B8" s="338"/>
      <c r="C8" s="339"/>
      <c r="D8" s="445"/>
      <c r="E8" s="421"/>
    </row>
    <row r="9" spans="2:5" ht="15.75" hidden="1" customHeight="1" thickBot="1" x14ac:dyDescent="0.3">
      <c r="B9" s="338"/>
      <c r="C9" s="339"/>
      <c r="D9" s="445"/>
      <c r="E9" s="421"/>
    </row>
    <row r="10" spans="2:5" ht="15.75" hidden="1" customHeight="1" thickBot="1" x14ac:dyDescent="0.3">
      <c r="B10" s="333"/>
      <c r="C10" s="334"/>
      <c r="D10" s="419"/>
      <c r="E10" s="446"/>
    </row>
    <row r="11" spans="2:5" ht="15.75" thickBot="1" x14ac:dyDescent="0.3">
      <c r="B11" s="318">
        <v>1</v>
      </c>
      <c r="C11" s="319"/>
      <c r="D11" s="67">
        <v>2</v>
      </c>
      <c r="E11" s="65">
        <v>3</v>
      </c>
    </row>
    <row r="12" spans="2:5" ht="15" customHeight="1" thickBot="1" x14ac:dyDescent="0.3">
      <c r="B12" s="386" t="s">
        <v>525</v>
      </c>
      <c r="C12" s="387"/>
      <c r="D12" s="140">
        <v>1</v>
      </c>
      <c r="E12" s="147">
        <v>9</v>
      </c>
    </row>
    <row r="13" spans="2:5" ht="23.25" customHeight="1" thickBot="1" x14ac:dyDescent="0.3">
      <c r="B13" s="400" t="s">
        <v>770</v>
      </c>
      <c r="C13" s="408"/>
      <c r="D13" s="67">
        <v>2</v>
      </c>
      <c r="E13" s="171">
        <v>9</v>
      </c>
    </row>
    <row r="14" spans="2:5" ht="15" customHeight="1" thickBot="1" x14ac:dyDescent="0.3">
      <c r="B14" s="443" t="s">
        <v>758</v>
      </c>
      <c r="C14" s="444"/>
      <c r="D14" s="127">
        <v>4</v>
      </c>
      <c r="E14" s="147">
        <v>9</v>
      </c>
    </row>
    <row r="15" spans="2:5" ht="15" customHeight="1" thickBot="1" x14ac:dyDescent="0.3">
      <c r="B15" s="382" t="s">
        <v>528</v>
      </c>
      <c r="C15" s="383"/>
      <c r="D15" s="34">
        <v>5</v>
      </c>
      <c r="E15" s="177">
        <v>38</v>
      </c>
    </row>
    <row r="16" spans="2:5" ht="15" customHeight="1" thickBot="1" x14ac:dyDescent="0.3">
      <c r="B16" s="386" t="s">
        <v>529</v>
      </c>
      <c r="C16" s="387"/>
      <c r="D16" s="183">
        <v>16</v>
      </c>
      <c r="E16" s="148">
        <v>0</v>
      </c>
    </row>
    <row r="17" spans="2:10" x14ac:dyDescent="0.25">
      <c r="B17" s="441"/>
      <c r="C17" s="441"/>
      <c r="D17" s="441"/>
      <c r="E17" s="442"/>
    </row>
    <row r="18" spans="2:10" ht="15.75" thickBot="1" x14ac:dyDescent="0.3"/>
    <row r="19" spans="2:10" ht="29.25" customHeight="1" thickBot="1" x14ac:dyDescent="0.3">
      <c r="B19" s="145" t="s">
        <v>530</v>
      </c>
      <c r="C19" s="439" t="s">
        <v>771</v>
      </c>
      <c r="D19" s="440"/>
      <c r="E19" s="440"/>
      <c r="F19" s="352">
        <v>18</v>
      </c>
      <c r="G19" s="374"/>
      <c r="H19" s="192"/>
      <c r="I19" s="353" t="s">
        <v>49</v>
      </c>
      <c r="J19" s="374"/>
    </row>
    <row r="20" spans="2:10" ht="15.75" thickBot="1" x14ac:dyDescent="0.3">
      <c r="B20" s="60"/>
      <c r="C20" s="437" t="s">
        <v>526</v>
      </c>
      <c r="D20" s="438"/>
      <c r="E20" s="438"/>
      <c r="F20" s="352">
        <v>19</v>
      </c>
      <c r="G20" s="374"/>
      <c r="H20" s="148">
        <v>29</v>
      </c>
      <c r="I20" s="353" t="s">
        <v>49</v>
      </c>
      <c r="J20" s="374"/>
    </row>
    <row r="21" spans="2:10" ht="15.75" thickBot="1" x14ac:dyDescent="0.3">
      <c r="C21" s="432" t="s">
        <v>527</v>
      </c>
      <c r="D21" s="433"/>
      <c r="E21" s="433"/>
      <c r="F21" s="352">
        <v>21</v>
      </c>
      <c r="G21" s="374"/>
      <c r="H21" s="142">
        <v>29</v>
      </c>
      <c r="I21" s="353" t="s">
        <v>49</v>
      </c>
      <c r="J21" s="374"/>
    </row>
    <row r="22" spans="2:10" ht="15.75" thickBot="1" x14ac:dyDescent="0.3">
      <c r="C22" s="435" t="s">
        <v>531</v>
      </c>
      <c r="D22" s="436"/>
      <c r="E22" s="436"/>
      <c r="F22" s="352">
        <v>22</v>
      </c>
      <c r="G22" s="374"/>
      <c r="H22" s="142">
        <v>128</v>
      </c>
      <c r="I22" s="353" t="s">
        <v>49</v>
      </c>
      <c r="J22" s="374"/>
    </row>
    <row r="23" spans="2:10" ht="15.75" thickBot="1" x14ac:dyDescent="0.3">
      <c r="C23" s="432" t="s">
        <v>532</v>
      </c>
      <c r="D23" s="433"/>
      <c r="E23" s="433"/>
      <c r="F23" s="380">
        <v>25</v>
      </c>
      <c r="G23" s="434"/>
      <c r="H23" s="193">
        <v>0</v>
      </c>
      <c r="I23" s="403" t="s">
        <v>49</v>
      </c>
      <c r="J23" s="434"/>
    </row>
  </sheetData>
  <mergeCells count="28">
    <mergeCell ref="B11:C11"/>
    <mergeCell ref="D5:D10"/>
    <mergeCell ref="B2:E2"/>
    <mergeCell ref="B3:E3"/>
    <mergeCell ref="B4:E4"/>
    <mergeCell ref="B5:C10"/>
    <mergeCell ref="E5:E10"/>
    <mergeCell ref="B16:C16"/>
    <mergeCell ref="B17:E17"/>
    <mergeCell ref="B15:C15"/>
    <mergeCell ref="B14:C14"/>
    <mergeCell ref="B12:C12"/>
    <mergeCell ref="B13:C13"/>
    <mergeCell ref="C20:E20"/>
    <mergeCell ref="C21:E21"/>
    <mergeCell ref="C19:E19"/>
    <mergeCell ref="F19:G19"/>
    <mergeCell ref="I19:J19"/>
    <mergeCell ref="I20:J20"/>
    <mergeCell ref="I21:J21"/>
    <mergeCell ref="F21:G21"/>
    <mergeCell ref="F20:G20"/>
    <mergeCell ref="C23:E23"/>
    <mergeCell ref="F23:G23"/>
    <mergeCell ref="I23:J23"/>
    <mergeCell ref="C22:E22"/>
    <mergeCell ref="F22:G22"/>
    <mergeCell ref="I22:J2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J5"/>
  <sheetViews>
    <sheetView workbookViewId="0">
      <selection activeCell="G4" sqref="G4:H4"/>
    </sheetView>
  </sheetViews>
  <sheetFormatPr defaultRowHeight="15" x14ac:dyDescent="0.25"/>
  <cols>
    <col min="3" max="3" width="33.28515625" customWidth="1"/>
  </cols>
  <sheetData>
    <row r="2" spans="2:10" ht="24" customHeight="1" x14ac:dyDescent="0.25">
      <c r="B2" s="313" t="s">
        <v>775</v>
      </c>
      <c r="C2" s="313"/>
      <c r="D2" s="313"/>
      <c r="E2" s="313"/>
      <c r="F2" s="313"/>
      <c r="G2" s="313"/>
      <c r="H2" s="313"/>
      <c r="I2" s="313"/>
      <c r="J2" s="313"/>
    </row>
    <row r="3" spans="2:10" ht="15.75" thickBot="1" x14ac:dyDescent="0.3">
      <c r="B3" s="373" t="s">
        <v>523</v>
      </c>
      <c r="C3" s="373"/>
      <c r="D3" s="373"/>
      <c r="E3" s="373"/>
      <c r="F3" s="373"/>
      <c r="G3" s="373"/>
      <c r="H3" s="373"/>
      <c r="I3" s="373"/>
      <c r="J3" s="136"/>
    </row>
    <row r="4" spans="2:10" ht="23.25" thickBot="1" x14ac:dyDescent="0.3">
      <c r="B4" s="157" t="s">
        <v>776</v>
      </c>
      <c r="C4" s="83" t="s">
        <v>72</v>
      </c>
      <c r="D4" s="143">
        <v>6</v>
      </c>
      <c r="E4" s="380">
        <v>0</v>
      </c>
      <c r="F4" s="434"/>
      <c r="G4" s="403" t="s">
        <v>49</v>
      </c>
      <c r="H4" s="434"/>
      <c r="I4" s="133"/>
      <c r="J4" s="136"/>
    </row>
    <row r="5" spans="2:10" x14ac:dyDescent="0.25">
      <c r="B5" s="327"/>
      <c r="C5" s="327"/>
      <c r="D5" s="327"/>
      <c r="E5" s="327"/>
      <c r="F5" s="327"/>
      <c r="G5" s="327"/>
      <c r="H5" s="327"/>
      <c r="I5" s="327"/>
      <c r="J5" s="136"/>
    </row>
  </sheetData>
  <mergeCells count="5">
    <mergeCell ref="E4:F4"/>
    <mergeCell ref="G4:H4"/>
    <mergeCell ref="B5:I5"/>
    <mergeCell ref="B2:J2"/>
    <mergeCell ref="B3:I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G17"/>
  <sheetViews>
    <sheetView workbookViewId="0">
      <selection activeCell="F25" sqref="F25"/>
    </sheetView>
  </sheetViews>
  <sheetFormatPr defaultRowHeight="15" x14ac:dyDescent="0.25"/>
  <cols>
    <col min="2" max="2" width="41.28515625" customWidth="1"/>
    <col min="4" max="4" width="28" customWidth="1"/>
    <col min="5" max="23" width="33.85546875" customWidth="1"/>
  </cols>
  <sheetData>
    <row r="2" spans="2:7" x14ac:dyDescent="0.25">
      <c r="B2" s="313" t="s">
        <v>678</v>
      </c>
      <c r="C2" s="313"/>
      <c r="D2" s="313"/>
      <c r="E2" s="313"/>
      <c r="F2" s="98"/>
      <c r="G2" s="98"/>
    </row>
    <row r="3" spans="2:7" x14ac:dyDescent="0.25">
      <c r="B3" s="417" t="s">
        <v>679</v>
      </c>
      <c r="C3" s="415"/>
      <c r="D3" s="415"/>
      <c r="E3" s="415"/>
      <c r="F3" s="101"/>
      <c r="G3" s="98"/>
    </row>
    <row r="4" spans="2:7" ht="15.75" thickBot="1" x14ac:dyDescent="0.3">
      <c r="B4" s="385" t="s">
        <v>680</v>
      </c>
      <c r="C4" s="385"/>
      <c r="D4" s="385"/>
      <c r="E4" s="385"/>
      <c r="F4" s="98"/>
      <c r="G4" s="98"/>
    </row>
    <row r="5" spans="2:7" ht="30" thickBot="1" x14ac:dyDescent="0.3">
      <c r="B5" s="90"/>
      <c r="C5" s="93" t="s">
        <v>496</v>
      </c>
      <c r="D5" s="90" t="s">
        <v>681</v>
      </c>
      <c r="E5" s="93" t="s">
        <v>688</v>
      </c>
      <c r="F5" s="92"/>
      <c r="G5" s="98"/>
    </row>
    <row r="6" spans="2:7" ht="15" customHeight="1" thickBot="1" x14ac:dyDescent="0.3">
      <c r="B6" s="67">
        <v>1</v>
      </c>
      <c r="C6" s="102">
        <v>2</v>
      </c>
      <c r="D6" s="102">
        <v>3</v>
      </c>
      <c r="E6" s="99">
        <v>23</v>
      </c>
      <c r="F6" s="98"/>
      <c r="G6" s="98"/>
    </row>
    <row r="7" spans="2:7" ht="15" customHeight="1" thickBot="1" x14ac:dyDescent="0.3">
      <c r="B7" s="31" t="s">
        <v>692</v>
      </c>
      <c r="C7" s="91">
        <v>1</v>
      </c>
      <c r="D7" s="147">
        <v>40</v>
      </c>
      <c r="E7" s="147">
        <v>20</v>
      </c>
      <c r="F7" s="92"/>
      <c r="G7" s="98"/>
    </row>
    <row r="8" spans="2:7" ht="15" customHeight="1" thickBot="1" x14ac:dyDescent="0.3">
      <c r="B8" s="83" t="s">
        <v>689</v>
      </c>
      <c r="C8" s="93">
        <v>2</v>
      </c>
      <c r="D8" s="171">
        <v>8</v>
      </c>
      <c r="E8" s="171">
        <v>6</v>
      </c>
      <c r="F8" s="92"/>
      <c r="G8" s="98"/>
    </row>
    <row r="9" spans="2:7" ht="15" customHeight="1" thickBot="1" x14ac:dyDescent="0.3">
      <c r="B9" s="31" t="s">
        <v>690</v>
      </c>
      <c r="C9" s="90">
        <v>3</v>
      </c>
      <c r="D9" s="171">
        <v>13</v>
      </c>
      <c r="E9" s="171">
        <v>13</v>
      </c>
      <c r="F9" s="92"/>
      <c r="G9" s="98"/>
    </row>
    <row r="10" spans="2:7" ht="15" customHeight="1" thickBot="1" x14ac:dyDescent="0.3">
      <c r="B10" s="83" t="s">
        <v>691</v>
      </c>
      <c r="C10" s="68">
        <v>4</v>
      </c>
      <c r="D10" s="171">
        <v>13</v>
      </c>
      <c r="E10" s="171">
        <v>13</v>
      </c>
      <c r="F10" s="103"/>
      <c r="G10" s="98"/>
    </row>
    <row r="11" spans="2:7" ht="15" customHeight="1" thickBot="1" x14ac:dyDescent="0.3">
      <c r="B11" s="30" t="s">
        <v>682</v>
      </c>
      <c r="C11" s="95">
        <v>14</v>
      </c>
      <c r="D11" s="147">
        <v>0</v>
      </c>
      <c r="E11" s="147">
        <v>0</v>
      </c>
      <c r="F11" s="98"/>
      <c r="G11" s="98"/>
    </row>
    <row r="12" spans="2:7" ht="15" customHeight="1" thickBot="1" x14ac:dyDescent="0.3">
      <c r="B12" s="30" t="s">
        <v>632</v>
      </c>
      <c r="C12" s="95">
        <v>15</v>
      </c>
      <c r="D12" s="171">
        <v>0</v>
      </c>
      <c r="E12" s="171">
        <v>0</v>
      </c>
      <c r="F12" s="98"/>
      <c r="G12" s="98"/>
    </row>
    <row r="13" spans="2:7" ht="15" customHeight="1" thickBot="1" x14ac:dyDescent="0.3">
      <c r="B13" s="30" t="s">
        <v>683</v>
      </c>
      <c r="C13" s="95">
        <v>16</v>
      </c>
      <c r="D13" s="171">
        <v>1</v>
      </c>
      <c r="E13" s="171">
        <v>1</v>
      </c>
      <c r="F13" s="98"/>
      <c r="G13" s="98"/>
    </row>
    <row r="14" spans="2:7" ht="15" customHeight="1" thickBot="1" x14ac:dyDescent="0.3">
      <c r="B14" s="30" t="s">
        <v>684</v>
      </c>
      <c r="C14" s="95">
        <v>17</v>
      </c>
      <c r="D14" s="171">
        <v>9</v>
      </c>
      <c r="E14" s="171">
        <v>1</v>
      </c>
      <c r="F14" s="98"/>
      <c r="G14" s="98"/>
    </row>
    <row r="15" spans="2:7" ht="15" customHeight="1" thickBot="1" x14ac:dyDescent="0.3">
      <c r="B15" s="30" t="s">
        <v>685</v>
      </c>
      <c r="C15" s="95">
        <v>18</v>
      </c>
      <c r="D15" s="171">
        <v>0</v>
      </c>
      <c r="E15" s="171">
        <v>0</v>
      </c>
      <c r="F15" s="98"/>
      <c r="G15" s="98"/>
    </row>
    <row r="16" spans="2:7" ht="15" customHeight="1" thickBot="1" x14ac:dyDescent="0.3">
      <c r="B16" s="30" t="s">
        <v>686</v>
      </c>
      <c r="C16" s="95">
        <v>19</v>
      </c>
      <c r="D16" s="171">
        <v>0</v>
      </c>
      <c r="E16" s="171">
        <v>0</v>
      </c>
      <c r="F16" s="98"/>
      <c r="G16" s="98"/>
    </row>
    <row r="17" spans="2:7" ht="15" customHeight="1" thickBot="1" x14ac:dyDescent="0.3">
      <c r="B17" s="30" t="s">
        <v>687</v>
      </c>
      <c r="C17" s="95">
        <v>20</v>
      </c>
      <c r="D17" s="171">
        <v>9</v>
      </c>
      <c r="E17" s="171">
        <v>0</v>
      </c>
      <c r="F17" s="98"/>
      <c r="G17" s="98"/>
    </row>
  </sheetData>
  <mergeCells count="3">
    <mergeCell ref="B2:E2"/>
    <mergeCell ref="B4:E4"/>
    <mergeCell ref="B3:E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E17"/>
  <sheetViews>
    <sheetView workbookViewId="0">
      <selection activeCell="E18" sqref="E18"/>
    </sheetView>
  </sheetViews>
  <sheetFormatPr defaultRowHeight="15" x14ac:dyDescent="0.25"/>
  <cols>
    <col min="2" max="2" width="41.140625" customWidth="1"/>
    <col min="4" max="4" width="26.28515625" customWidth="1"/>
    <col min="5" max="5" width="29.7109375" customWidth="1"/>
    <col min="6" max="23" width="26.85546875" customWidth="1"/>
  </cols>
  <sheetData>
    <row r="2" spans="2:5" x14ac:dyDescent="0.25">
      <c r="B2" s="313" t="s">
        <v>693</v>
      </c>
      <c r="C2" s="313"/>
      <c r="D2" s="313"/>
      <c r="E2" s="313"/>
    </row>
    <row r="3" spans="2:5" x14ac:dyDescent="0.25">
      <c r="B3" s="417" t="s">
        <v>694</v>
      </c>
      <c r="C3" s="417"/>
      <c r="D3" s="417"/>
      <c r="E3" s="417"/>
    </row>
    <row r="4" spans="2:5" ht="15.75" thickBot="1" x14ac:dyDescent="0.3">
      <c r="B4" s="314" t="s">
        <v>680</v>
      </c>
      <c r="C4" s="314"/>
      <c r="D4" s="314"/>
      <c r="E4" s="314"/>
    </row>
    <row r="5" spans="2:5" ht="30" thickBot="1" x14ac:dyDescent="0.3">
      <c r="B5" s="90"/>
      <c r="C5" s="93" t="s">
        <v>496</v>
      </c>
      <c r="D5" s="90" t="s">
        <v>681</v>
      </c>
      <c r="E5" s="93" t="s">
        <v>688</v>
      </c>
    </row>
    <row r="6" spans="2:5" ht="15.75" thickBot="1" x14ac:dyDescent="0.3">
      <c r="B6" s="67">
        <v>1</v>
      </c>
      <c r="C6" s="102">
        <v>2</v>
      </c>
      <c r="D6" s="102">
        <v>3</v>
      </c>
      <c r="E6" s="99">
        <v>23</v>
      </c>
    </row>
    <row r="7" spans="2:5" ht="20.25" thickBot="1" x14ac:dyDescent="0.3">
      <c r="B7" s="31" t="s">
        <v>695</v>
      </c>
      <c r="C7" s="91">
        <v>1</v>
      </c>
      <c r="D7" s="147">
        <v>7</v>
      </c>
      <c r="E7" s="91">
        <v>6</v>
      </c>
    </row>
    <row r="8" spans="2:5" ht="15.75" thickBot="1" x14ac:dyDescent="0.3">
      <c r="B8" s="83" t="s">
        <v>689</v>
      </c>
      <c r="C8" s="93">
        <v>2</v>
      </c>
      <c r="D8" s="171">
        <v>0</v>
      </c>
      <c r="E8" s="90">
        <v>0</v>
      </c>
    </row>
    <row r="9" spans="2:5" ht="15.75" thickBot="1" x14ac:dyDescent="0.3">
      <c r="B9" s="84" t="s">
        <v>690</v>
      </c>
      <c r="C9" s="93">
        <v>3</v>
      </c>
      <c r="D9" s="182">
        <v>6</v>
      </c>
      <c r="E9" s="175">
        <v>6</v>
      </c>
    </row>
    <row r="10" spans="2:5" ht="15.75" thickBot="1" x14ac:dyDescent="0.3">
      <c r="B10" s="108" t="s">
        <v>691</v>
      </c>
      <c r="C10" s="71">
        <v>4</v>
      </c>
      <c r="D10" s="182">
        <v>6</v>
      </c>
      <c r="E10" s="68">
        <v>6</v>
      </c>
    </row>
    <row r="11" spans="2:5" ht="15.75" thickBot="1" x14ac:dyDescent="0.3">
      <c r="B11" s="30" t="s">
        <v>682</v>
      </c>
      <c r="C11" s="95">
        <v>14</v>
      </c>
      <c r="D11" s="179">
        <v>0</v>
      </c>
      <c r="E11" s="172">
        <v>0</v>
      </c>
    </row>
    <row r="12" spans="2:5" ht="15.75" thickBot="1" x14ac:dyDescent="0.3">
      <c r="B12" s="30" t="s">
        <v>632</v>
      </c>
      <c r="C12" s="95">
        <v>15</v>
      </c>
      <c r="D12" s="182">
        <v>1</v>
      </c>
      <c r="E12" s="68">
        <v>0</v>
      </c>
    </row>
    <row r="13" spans="2:5" ht="15.75" thickBot="1" x14ac:dyDescent="0.3">
      <c r="B13" s="30" t="s">
        <v>683</v>
      </c>
      <c r="C13" s="95">
        <v>16</v>
      </c>
      <c r="D13" s="182">
        <v>0</v>
      </c>
      <c r="E13" s="172">
        <v>0</v>
      </c>
    </row>
    <row r="14" spans="2:5" ht="15.75" thickBot="1" x14ac:dyDescent="0.3">
      <c r="B14" s="30" t="s">
        <v>684</v>
      </c>
      <c r="C14" s="95">
        <v>17</v>
      </c>
      <c r="D14" s="182">
        <v>0</v>
      </c>
      <c r="E14" s="50">
        <v>0</v>
      </c>
    </row>
    <row r="15" spans="2:5" ht="15.75" thickBot="1" x14ac:dyDescent="0.3">
      <c r="B15" s="30" t="s">
        <v>685</v>
      </c>
      <c r="C15" s="95">
        <v>18</v>
      </c>
      <c r="D15" s="182">
        <v>0</v>
      </c>
      <c r="E15" s="175">
        <v>0</v>
      </c>
    </row>
    <row r="16" spans="2:5" ht="15.75" thickBot="1" x14ac:dyDescent="0.3">
      <c r="B16" s="30" t="s">
        <v>686</v>
      </c>
      <c r="C16" s="95">
        <v>19</v>
      </c>
      <c r="D16" s="182">
        <v>0</v>
      </c>
      <c r="E16" s="107">
        <v>0</v>
      </c>
    </row>
    <row r="17" spans="2:5" ht="15.75" thickBot="1" x14ac:dyDescent="0.3">
      <c r="B17" s="30" t="s">
        <v>687</v>
      </c>
      <c r="C17" s="95">
        <v>20</v>
      </c>
      <c r="D17" s="182">
        <v>0</v>
      </c>
      <c r="E17" s="123">
        <v>0</v>
      </c>
    </row>
  </sheetData>
  <mergeCells count="3">
    <mergeCell ref="B2:E2"/>
    <mergeCell ref="B3:E3"/>
    <mergeCell ref="B4:E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U34"/>
  <sheetViews>
    <sheetView topLeftCell="A4" zoomScale="90" zoomScaleNormal="90" workbookViewId="0">
      <selection activeCell="K12" sqref="K12"/>
    </sheetView>
  </sheetViews>
  <sheetFormatPr defaultRowHeight="15" x14ac:dyDescent="0.25"/>
  <cols>
    <col min="3" max="3" width="14.85546875" customWidth="1"/>
    <col min="20" max="20" width="9.140625" customWidth="1"/>
  </cols>
  <sheetData>
    <row r="2" spans="2:21" x14ac:dyDescent="0.25">
      <c r="B2" s="313" t="s">
        <v>536</v>
      </c>
      <c r="C2" s="313"/>
      <c r="D2" s="313"/>
      <c r="E2" s="313"/>
      <c r="F2" s="313"/>
      <c r="G2" s="313"/>
      <c r="H2" s="313"/>
      <c r="I2" s="313"/>
      <c r="J2" s="313"/>
      <c r="K2" s="313"/>
      <c r="L2" s="313"/>
      <c r="M2" s="313"/>
      <c r="N2" s="313"/>
      <c r="O2" s="313"/>
      <c r="P2" s="313"/>
      <c r="Q2" s="313"/>
      <c r="R2" s="313"/>
      <c r="S2" s="313"/>
    </row>
    <row r="3" spans="2:21" x14ac:dyDescent="0.25">
      <c r="B3" s="417" t="s">
        <v>537</v>
      </c>
      <c r="C3" s="417"/>
      <c r="D3" s="417"/>
      <c r="E3" s="417"/>
      <c r="F3" s="417"/>
      <c r="G3" s="417"/>
      <c r="H3" s="417"/>
      <c r="I3" s="417"/>
      <c r="J3" s="417"/>
      <c r="K3" s="417"/>
      <c r="L3" s="417"/>
      <c r="M3" s="417"/>
      <c r="N3" s="417"/>
      <c r="O3" s="417"/>
      <c r="P3" s="417"/>
      <c r="Q3" s="417"/>
      <c r="R3" s="417"/>
      <c r="S3" s="417"/>
    </row>
    <row r="4" spans="2:21" ht="15.75" thickBot="1" x14ac:dyDescent="0.3">
      <c r="B4" s="312"/>
      <c r="C4" s="314"/>
      <c r="D4" s="314"/>
      <c r="E4" s="314"/>
      <c r="F4" s="314"/>
      <c r="G4" s="314"/>
      <c r="H4" s="373"/>
      <c r="I4" s="373"/>
      <c r="J4" s="373"/>
      <c r="K4" s="373"/>
      <c r="L4" s="373"/>
      <c r="M4" s="373"/>
      <c r="N4" s="373"/>
      <c r="O4" s="373"/>
      <c r="P4" s="373"/>
      <c r="Q4" s="373"/>
      <c r="R4" s="373"/>
      <c r="S4" s="373"/>
    </row>
    <row r="5" spans="2:21" ht="15.75" thickBot="1" x14ac:dyDescent="0.3">
      <c r="B5" s="312"/>
      <c r="C5" s="330"/>
      <c r="D5" s="332"/>
      <c r="E5" s="315" t="s">
        <v>496</v>
      </c>
      <c r="F5" s="330" t="s">
        <v>524</v>
      </c>
      <c r="G5" s="331"/>
      <c r="H5" s="427" t="s">
        <v>538</v>
      </c>
      <c r="I5" s="452"/>
      <c r="J5" s="452"/>
      <c r="K5" s="452"/>
      <c r="L5" s="452"/>
      <c r="M5" s="452"/>
      <c r="N5" s="452"/>
      <c r="O5" s="452"/>
      <c r="P5" s="452"/>
      <c r="Q5" s="452"/>
      <c r="R5" s="452"/>
      <c r="S5" s="428"/>
    </row>
    <row r="6" spans="2:21" x14ac:dyDescent="0.25">
      <c r="B6" s="312"/>
      <c r="C6" s="338"/>
      <c r="D6" s="340"/>
      <c r="E6" s="336"/>
      <c r="F6" s="338"/>
      <c r="G6" s="339"/>
      <c r="H6" s="73">
        <v>0.1</v>
      </c>
      <c r="I6" s="28">
        <v>0.2</v>
      </c>
      <c r="J6" s="28">
        <v>0.25</v>
      </c>
      <c r="K6" s="28">
        <v>0.3</v>
      </c>
      <c r="L6" s="28">
        <v>0.4</v>
      </c>
      <c r="M6" s="28">
        <v>0.5</v>
      </c>
      <c r="N6" s="28">
        <v>0.6</v>
      </c>
      <c r="O6" s="28">
        <v>0.7</v>
      </c>
      <c r="P6" s="28">
        <v>0.75</v>
      </c>
      <c r="Q6" s="28">
        <v>0.8</v>
      </c>
      <c r="R6" s="32">
        <v>0.9</v>
      </c>
      <c r="S6" s="74">
        <v>1</v>
      </c>
    </row>
    <row r="7" spans="2:21" ht="15.75" thickBot="1" x14ac:dyDescent="0.3">
      <c r="B7" s="312"/>
      <c r="C7" s="333"/>
      <c r="D7" s="335"/>
      <c r="E7" s="337"/>
      <c r="F7" s="333"/>
      <c r="G7" s="334"/>
      <c r="H7" s="75" t="s">
        <v>539</v>
      </c>
      <c r="I7" s="34" t="s">
        <v>539</v>
      </c>
      <c r="J7" s="34" t="s">
        <v>539</v>
      </c>
      <c r="K7" s="34" t="s">
        <v>539</v>
      </c>
      <c r="L7" s="34" t="s">
        <v>539</v>
      </c>
      <c r="M7" s="34" t="s">
        <v>539</v>
      </c>
      <c r="N7" s="34" t="s">
        <v>539</v>
      </c>
      <c r="O7" s="34" t="s">
        <v>539</v>
      </c>
      <c r="P7" s="34" t="s">
        <v>539</v>
      </c>
      <c r="Q7" s="34" t="s">
        <v>539</v>
      </c>
      <c r="R7" s="33" t="s">
        <v>539</v>
      </c>
      <c r="S7" s="76" t="s">
        <v>540</v>
      </c>
    </row>
    <row r="8" spans="2:21" ht="15.75" thickBot="1" x14ac:dyDescent="0.3">
      <c r="B8" s="312"/>
      <c r="C8" s="318">
        <v>1</v>
      </c>
      <c r="D8" s="320"/>
      <c r="E8" s="34">
        <v>2</v>
      </c>
      <c r="F8" s="318">
        <v>3</v>
      </c>
      <c r="G8" s="319"/>
      <c r="H8" s="75">
        <v>4</v>
      </c>
      <c r="I8" s="34">
        <v>5</v>
      </c>
      <c r="J8" s="34">
        <v>6</v>
      </c>
      <c r="K8" s="34">
        <v>7</v>
      </c>
      <c r="L8" s="34">
        <v>8</v>
      </c>
      <c r="M8" s="34">
        <v>9</v>
      </c>
      <c r="N8" s="34">
        <v>10</v>
      </c>
      <c r="O8" s="34">
        <v>11</v>
      </c>
      <c r="P8" s="34">
        <v>12</v>
      </c>
      <c r="Q8" s="34">
        <v>13</v>
      </c>
      <c r="R8" s="27">
        <v>14</v>
      </c>
      <c r="S8" s="77">
        <v>15</v>
      </c>
    </row>
    <row r="9" spans="2:21" ht="45" customHeight="1" thickBot="1" x14ac:dyDescent="0.3">
      <c r="B9" s="312"/>
      <c r="C9" s="472" t="s">
        <v>766</v>
      </c>
      <c r="D9" s="473"/>
      <c r="E9" s="134">
        <v>1</v>
      </c>
      <c r="F9" s="455">
        <v>13</v>
      </c>
      <c r="G9" s="456"/>
      <c r="H9" s="147">
        <v>0</v>
      </c>
      <c r="I9" s="147">
        <v>0</v>
      </c>
      <c r="J9" s="147">
        <v>0</v>
      </c>
      <c r="K9" s="147">
        <v>0</v>
      </c>
      <c r="L9" s="147">
        <v>0</v>
      </c>
      <c r="M9" s="184">
        <v>1</v>
      </c>
      <c r="N9" s="147">
        <v>0</v>
      </c>
      <c r="O9" s="147">
        <v>0</v>
      </c>
      <c r="P9" s="147">
        <v>0</v>
      </c>
      <c r="Q9" s="147">
        <v>0</v>
      </c>
      <c r="R9" s="147">
        <v>0</v>
      </c>
      <c r="S9" s="184">
        <v>12</v>
      </c>
      <c r="T9" s="212">
        <f>($H$6*H9)+($I$6*I9)+($J$6*J9)+($K$6*K9)+($L$6*L9)+($M$6*M9)+($N$6*N9)+($O$6*O9)+($P$6*P9)+($Q$6*Q9)+($R$6*R9)+($S$6*S9)</f>
        <v>12.5</v>
      </c>
      <c r="U9" s="211">
        <f>T9+T12+T15+T18+T27+T30</f>
        <v>13</v>
      </c>
    </row>
    <row r="10" spans="2:21" ht="20.25" customHeight="1" thickBot="1" x14ac:dyDescent="0.3">
      <c r="B10" s="312"/>
      <c r="C10" s="472" t="s">
        <v>767</v>
      </c>
      <c r="D10" s="474"/>
      <c r="E10" s="67">
        <v>2</v>
      </c>
      <c r="F10" s="454">
        <v>1</v>
      </c>
      <c r="G10" s="434"/>
      <c r="H10" s="171"/>
      <c r="I10" s="174"/>
      <c r="J10" s="174"/>
      <c r="K10" s="174"/>
      <c r="L10" s="174"/>
      <c r="M10" s="174"/>
      <c r="N10" s="174"/>
      <c r="O10" s="174"/>
      <c r="P10" s="174"/>
      <c r="Q10" s="174"/>
      <c r="R10" s="174"/>
      <c r="S10" s="174">
        <v>1</v>
      </c>
      <c r="T10" s="156">
        <f t="shared" ref="T10:T32" si="0">($H$6*H10)+($I$6*I10)+($J$6*J10)+($K$6*K10)+($L$6*L10)+($M$6*M10)+($N$6*N10)+($O$6*O10)+($P$6*P10)+($Q$6*Q10)+($R$6*R10)+($S$6*S10)</f>
        <v>1</v>
      </c>
    </row>
    <row r="11" spans="2:21" ht="15.75" thickBot="1" x14ac:dyDescent="0.3">
      <c r="B11" s="312"/>
      <c r="C11" s="475" t="s">
        <v>541</v>
      </c>
      <c r="D11" s="476"/>
      <c r="E11" s="34">
        <v>3</v>
      </c>
      <c r="F11" s="409">
        <v>10</v>
      </c>
      <c r="G11" s="428"/>
      <c r="H11" s="171"/>
      <c r="I11" s="174"/>
      <c r="J11" s="174"/>
      <c r="K11" s="174"/>
      <c r="L11" s="174"/>
      <c r="M11" s="174"/>
      <c r="N11" s="174"/>
      <c r="O11" s="174"/>
      <c r="P11" s="174"/>
      <c r="Q11" s="174"/>
      <c r="R11" s="174"/>
      <c r="S11" s="174">
        <v>10</v>
      </c>
      <c r="T11" s="156">
        <f t="shared" si="0"/>
        <v>10</v>
      </c>
    </row>
    <row r="12" spans="2:21" ht="42" customHeight="1" thickBot="1" x14ac:dyDescent="0.3">
      <c r="B12" s="312"/>
      <c r="C12" s="472" t="s">
        <v>768</v>
      </c>
      <c r="D12" s="473"/>
      <c r="E12" s="134">
        <v>4</v>
      </c>
      <c r="F12" s="455"/>
      <c r="G12" s="482"/>
      <c r="H12" s="171"/>
      <c r="I12" s="174"/>
      <c r="J12" s="174"/>
      <c r="K12" s="174"/>
      <c r="L12" s="174"/>
      <c r="M12" s="174"/>
      <c r="N12" s="174"/>
      <c r="O12" s="174"/>
      <c r="P12" s="174"/>
      <c r="Q12" s="174"/>
      <c r="R12" s="174"/>
      <c r="S12" s="174"/>
      <c r="T12" s="156">
        <f t="shared" si="0"/>
        <v>0</v>
      </c>
    </row>
    <row r="13" spans="2:21" ht="21" customHeight="1" thickBot="1" x14ac:dyDescent="0.3">
      <c r="B13" s="312"/>
      <c r="C13" s="477" t="s">
        <v>767</v>
      </c>
      <c r="D13" s="478"/>
      <c r="E13" s="71">
        <v>5</v>
      </c>
      <c r="F13" s="454"/>
      <c r="G13" s="381"/>
      <c r="H13" s="171"/>
      <c r="I13" s="174"/>
      <c r="J13" s="174"/>
      <c r="K13" s="174"/>
      <c r="L13" s="174"/>
      <c r="M13" s="174">
        <v>1</v>
      </c>
      <c r="N13" s="174"/>
      <c r="O13" s="174"/>
      <c r="P13" s="174"/>
      <c r="Q13" s="174"/>
      <c r="R13" s="174"/>
      <c r="S13" s="174"/>
      <c r="T13" s="156">
        <f t="shared" si="0"/>
        <v>0.5</v>
      </c>
    </row>
    <row r="14" spans="2:21" ht="15.75" thickBot="1" x14ac:dyDescent="0.3">
      <c r="B14" s="312"/>
      <c r="C14" s="479" t="s">
        <v>541</v>
      </c>
      <c r="D14" s="480"/>
      <c r="E14" s="34">
        <v>6</v>
      </c>
      <c r="F14" s="409"/>
      <c r="G14" s="481"/>
      <c r="H14" s="171"/>
      <c r="I14" s="174"/>
      <c r="J14" s="174"/>
      <c r="K14" s="174"/>
      <c r="L14" s="174"/>
      <c r="M14" s="174">
        <v>5</v>
      </c>
      <c r="N14" s="174"/>
      <c r="O14" s="174"/>
      <c r="P14" s="174"/>
      <c r="Q14" s="174"/>
      <c r="R14" s="174"/>
      <c r="S14" s="174"/>
      <c r="T14" s="156">
        <f t="shared" si="0"/>
        <v>2.5</v>
      </c>
    </row>
    <row r="15" spans="2:21" ht="35.25" customHeight="1" thickBot="1" x14ac:dyDescent="0.3">
      <c r="B15" s="312"/>
      <c r="C15" s="472" t="s">
        <v>769</v>
      </c>
      <c r="D15" s="473"/>
      <c r="E15" s="134">
        <v>7</v>
      </c>
      <c r="F15" s="455"/>
      <c r="G15" s="482"/>
      <c r="H15" s="171"/>
      <c r="I15" s="174"/>
      <c r="J15" s="174"/>
      <c r="K15" s="174"/>
      <c r="L15" s="174"/>
      <c r="M15" s="174"/>
      <c r="N15" s="174"/>
      <c r="O15" s="174"/>
      <c r="P15" s="174"/>
      <c r="Q15" s="174"/>
      <c r="R15" s="174"/>
      <c r="S15" s="174"/>
      <c r="T15" s="156">
        <f t="shared" si="0"/>
        <v>0</v>
      </c>
    </row>
    <row r="16" spans="2:21" ht="21" customHeight="1" thickBot="1" x14ac:dyDescent="0.3">
      <c r="B16" s="312"/>
      <c r="C16" s="477" t="s">
        <v>767</v>
      </c>
      <c r="D16" s="478"/>
      <c r="E16" s="71">
        <v>8</v>
      </c>
      <c r="F16" s="454"/>
      <c r="G16" s="381"/>
      <c r="H16" s="171"/>
      <c r="I16" s="174"/>
      <c r="J16" s="174"/>
      <c r="K16" s="174"/>
      <c r="L16" s="174"/>
      <c r="M16" s="174"/>
      <c r="N16" s="174"/>
      <c r="O16" s="174"/>
      <c r="P16" s="174"/>
      <c r="Q16" s="174"/>
      <c r="R16" s="174"/>
      <c r="S16" s="174"/>
      <c r="T16" s="156">
        <f t="shared" si="0"/>
        <v>0</v>
      </c>
    </row>
    <row r="17" spans="2:20" ht="15.75" thickBot="1" x14ac:dyDescent="0.3">
      <c r="B17" s="312"/>
      <c r="C17" s="479" t="s">
        <v>541</v>
      </c>
      <c r="D17" s="480"/>
      <c r="E17" s="34">
        <v>9</v>
      </c>
      <c r="F17" s="409"/>
      <c r="G17" s="481"/>
      <c r="H17" s="171"/>
      <c r="I17" s="174"/>
      <c r="J17" s="174"/>
      <c r="K17" s="174"/>
      <c r="L17" s="174"/>
      <c r="M17" s="174"/>
      <c r="N17" s="174"/>
      <c r="O17" s="174"/>
      <c r="P17" s="174"/>
      <c r="Q17" s="174"/>
      <c r="R17" s="174"/>
      <c r="S17" s="174"/>
      <c r="T17" s="156">
        <f t="shared" si="0"/>
        <v>0</v>
      </c>
    </row>
    <row r="18" spans="2:20" ht="35.25" customHeight="1" thickBot="1" x14ac:dyDescent="0.3">
      <c r="B18" s="312"/>
      <c r="C18" s="472" t="s">
        <v>824</v>
      </c>
      <c r="D18" s="473"/>
      <c r="E18" s="134">
        <v>10</v>
      </c>
      <c r="F18" s="455">
        <v>1</v>
      </c>
      <c r="G18" s="456"/>
      <c r="H18" s="171"/>
      <c r="I18" s="174"/>
      <c r="J18" s="174"/>
      <c r="K18" s="174"/>
      <c r="L18" s="174"/>
      <c r="M18" s="174">
        <v>1</v>
      </c>
      <c r="N18" s="174"/>
      <c r="O18" s="174"/>
      <c r="P18" s="174"/>
      <c r="Q18" s="174"/>
      <c r="R18" s="174"/>
      <c r="S18" s="174"/>
      <c r="T18" s="156">
        <f t="shared" si="0"/>
        <v>0.5</v>
      </c>
    </row>
    <row r="19" spans="2:20" ht="26.25" customHeight="1" thickBot="1" x14ac:dyDescent="0.3">
      <c r="B19" s="312"/>
      <c r="C19" s="477" t="s">
        <v>767</v>
      </c>
      <c r="D19" s="478"/>
      <c r="E19" s="71">
        <v>11</v>
      </c>
      <c r="F19" s="454">
        <v>1</v>
      </c>
      <c r="G19" s="434"/>
      <c r="H19" s="171"/>
      <c r="I19" s="174"/>
      <c r="J19" s="174"/>
      <c r="K19" s="174"/>
      <c r="L19" s="174"/>
      <c r="M19" s="174">
        <v>1</v>
      </c>
      <c r="N19" s="174"/>
      <c r="O19" s="174"/>
      <c r="P19" s="174"/>
      <c r="Q19" s="174"/>
      <c r="R19" s="174"/>
      <c r="S19" s="174"/>
      <c r="T19" s="156">
        <f t="shared" si="0"/>
        <v>0.5</v>
      </c>
    </row>
    <row r="20" spans="2:20" ht="15.75" thickBot="1" x14ac:dyDescent="0.3">
      <c r="B20" s="312"/>
      <c r="C20" s="479" t="s">
        <v>541</v>
      </c>
      <c r="D20" s="480"/>
      <c r="E20" s="34">
        <v>12</v>
      </c>
      <c r="F20" s="409"/>
      <c r="G20" s="428"/>
      <c r="H20" s="171"/>
      <c r="I20" s="174"/>
      <c r="J20" s="174"/>
      <c r="K20" s="174"/>
      <c r="L20" s="174"/>
      <c r="M20" s="174"/>
      <c r="N20" s="174"/>
      <c r="O20" s="174"/>
      <c r="P20" s="174"/>
      <c r="Q20" s="174"/>
      <c r="R20" s="174"/>
      <c r="S20" s="174"/>
      <c r="T20" s="156">
        <f t="shared" si="0"/>
        <v>0</v>
      </c>
    </row>
    <row r="21" spans="2:20" x14ac:dyDescent="0.25">
      <c r="B21" s="312"/>
      <c r="C21" s="441"/>
      <c r="D21" s="441"/>
      <c r="E21" s="441"/>
      <c r="F21" s="441"/>
      <c r="G21" s="441"/>
      <c r="H21" s="442"/>
      <c r="I21" s="442"/>
      <c r="J21" s="442"/>
      <c r="K21" s="442"/>
      <c r="L21" s="442"/>
      <c r="M21" s="442"/>
      <c r="N21" s="442"/>
      <c r="O21" s="442"/>
      <c r="P21" s="442"/>
      <c r="Q21" s="442"/>
      <c r="R21" s="442"/>
      <c r="S21" s="442"/>
      <c r="T21" s="156"/>
    </row>
    <row r="22" spans="2:20" ht="15.75" thickBot="1" x14ac:dyDescent="0.3">
      <c r="B22" s="312"/>
      <c r="C22" s="60" t="s">
        <v>542</v>
      </c>
      <c r="D22" s="451" t="s">
        <v>543</v>
      </c>
      <c r="E22" s="451"/>
      <c r="F22" s="451"/>
      <c r="G22" s="451"/>
      <c r="H22" s="453"/>
      <c r="I22" s="453"/>
      <c r="J22" s="453"/>
      <c r="K22" s="453"/>
      <c r="L22" s="453"/>
      <c r="M22" s="453"/>
      <c r="N22" s="453"/>
      <c r="O22" s="453"/>
      <c r="P22" s="453"/>
      <c r="Q22" s="453"/>
      <c r="R22" s="453"/>
      <c r="S22" s="453"/>
      <c r="T22" s="156"/>
    </row>
    <row r="23" spans="2:20" ht="15.75" thickBot="1" x14ac:dyDescent="0.3">
      <c r="B23" s="312"/>
      <c r="C23" s="330"/>
      <c r="D23" s="331"/>
      <c r="E23" s="331"/>
      <c r="F23" s="332"/>
      <c r="G23" s="413" t="s">
        <v>496</v>
      </c>
      <c r="H23" s="427" t="s">
        <v>544</v>
      </c>
      <c r="I23" s="452"/>
      <c r="J23" s="452"/>
      <c r="K23" s="452"/>
      <c r="L23" s="452"/>
      <c r="M23" s="452"/>
      <c r="N23" s="452"/>
      <c r="O23" s="452"/>
      <c r="P23" s="452"/>
      <c r="Q23" s="452"/>
      <c r="R23" s="452"/>
      <c r="S23" s="428"/>
      <c r="T23" s="156"/>
    </row>
    <row r="24" spans="2:20" x14ac:dyDescent="0.25">
      <c r="B24" s="312"/>
      <c r="C24" s="338"/>
      <c r="D24" s="339"/>
      <c r="E24" s="339"/>
      <c r="F24" s="340"/>
      <c r="G24" s="447"/>
      <c r="H24" s="73">
        <v>0.1</v>
      </c>
      <c r="I24" s="28">
        <v>0.2</v>
      </c>
      <c r="J24" s="28">
        <v>0.25</v>
      </c>
      <c r="K24" s="28">
        <v>0.3</v>
      </c>
      <c r="L24" s="28">
        <v>0.4</v>
      </c>
      <c r="M24" s="28">
        <v>0.5</v>
      </c>
      <c r="N24" s="28">
        <v>0.6</v>
      </c>
      <c r="O24" s="28">
        <v>0.7</v>
      </c>
      <c r="P24" s="28">
        <v>0.75</v>
      </c>
      <c r="Q24" s="28">
        <v>0.8</v>
      </c>
      <c r="R24" s="32">
        <v>0.9</v>
      </c>
      <c r="S24" s="74">
        <v>1</v>
      </c>
      <c r="T24" s="156"/>
    </row>
    <row r="25" spans="2:20" ht="15.75" thickBot="1" x14ac:dyDescent="0.3">
      <c r="B25" s="312"/>
      <c r="C25" s="333"/>
      <c r="D25" s="334"/>
      <c r="E25" s="334"/>
      <c r="F25" s="335"/>
      <c r="G25" s="448"/>
      <c r="H25" s="75" t="s">
        <v>539</v>
      </c>
      <c r="I25" s="34" t="s">
        <v>539</v>
      </c>
      <c r="J25" s="34" t="s">
        <v>539</v>
      </c>
      <c r="K25" s="34" t="s">
        <v>539</v>
      </c>
      <c r="L25" s="34" t="s">
        <v>539</v>
      </c>
      <c r="M25" s="34" t="s">
        <v>539</v>
      </c>
      <c r="N25" s="34" t="s">
        <v>539</v>
      </c>
      <c r="O25" s="34" t="s">
        <v>539</v>
      </c>
      <c r="P25" s="34" t="s">
        <v>539</v>
      </c>
      <c r="Q25" s="34" t="s">
        <v>539</v>
      </c>
      <c r="R25" s="33" t="s">
        <v>539</v>
      </c>
      <c r="S25" s="76" t="s">
        <v>540</v>
      </c>
      <c r="T25" s="156"/>
    </row>
    <row r="26" spans="2:20" ht="15.75" thickBot="1" x14ac:dyDescent="0.3">
      <c r="B26" s="312"/>
      <c r="C26" s="318">
        <v>1</v>
      </c>
      <c r="D26" s="319"/>
      <c r="E26" s="319"/>
      <c r="F26" s="320"/>
      <c r="G26" s="36">
        <v>2</v>
      </c>
      <c r="H26" s="75">
        <v>3</v>
      </c>
      <c r="I26" s="34">
        <v>4</v>
      </c>
      <c r="J26" s="34">
        <v>5</v>
      </c>
      <c r="K26" s="34">
        <v>6</v>
      </c>
      <c r="L26" s="34">
        <v>7</v>
      </c>
      <c r="M26" s="34">
        <v>8</v>
      </c>
      <c r="N26" s="34">
        <v>9</v>
      </c>
      <c r="O26" s="34">
        <v>10</v>
      </c>
      <c r="P26" s="34">
        <v>11</v>
      </c>
      <c r="Q26" s="34">
        <v>12</v>
      </c>
      <c r="R26" s="27">
        <v>13</v>
      </c>
      <c r="S26" s="77">
        <v>14</v>
      </c>
      <c r="T26" s="156"/>
    </row>
    <row r="27" spans="2:20" ht="15.75" thickBot="1" x14ac:dyDescent="0.3">
      <c r="B27" s="312"/>
      <c r="C27" s="400" t="s">
        <v>545</v>
      </c>
      <c r="D27" s="408"/>
      <c r="E27" s="408"/>
      <c r="F27" s="401"/>
      <c r="G27" s="135">
        <v>13</v>
      </c>
      <c r="H27" s="147"/>
      <c r="I27" s="184"/>
      <c r="J27" s="184"/>
      <c r="K27" s="184"/>
      <c r="L27" s="184"/>
      <c r="M27" s="184"/>
      <c r="N27" s="184"/>
      <c r="O27" s="184"/>
      <c r="P27" s="184"/>
      <c r="Q27" s="184"/>
      <c r="R27" s="184"/>
      <c r="S27" s="184"/>
      <c r="T27" s="156">
        <f t="shared" si="0"/>
        <v>0</v>
      </c>
    </row>
    <row r="28" spans="2:20" ht="25.5" customHeight="1" thickBot="1" x14ac:dyDescent="0.3">
      <c r="B28" s="312"/>
      <c r="C28" s="323" t="s">
        <v>767</v>
      </c>
      <c r="D28" s="449"/>
      <c r="E28" s="449"/>
      <c r="F28" s="450"/>
      <c r="G28" s="146">
        <v>14</v>
      </c>
      <c r="H28" s="171"/>
      <c r="I28" s="174"/>
      <c r="J28" s="174"/>
      <c r="K28" s="174"/>
      <c r="L28" s="174"/>
      <c r="M28" s="174"/>
      <c r="N28" s="174"/>
      <c r="O28" s="174"/>
      <c r="P28" s="174"/>
      <c r="Q28" s="174"/>
      <c r="R28" s="174"/>
      <c r="S28" s="174"/>
      <c r="T28" s="156">
        <f t="shared" si="0"/>
        <v>0</v>
      </c>
    </row>
    <row r="29" spans="2:20" ht="15.75" thickBot="1" x14ac:dyDescent="0.3">
      <c r="B29" s="312"/>
      <c r="C29" s="382" t="s">
        <v>541</v>
      </c>
      <c r="D29" s="451"/>
      <c r="E29" s="451"/>
      <c r="F29" s="383"/>
      <c r="G29" s="36">
        <v>15</v>
      </c>
      <c r="H29" s="171"/>
      <c r="I29" s="174"/>
      <c r="J29" s="174"/>
      <c r="K29" s="174"/>
      <c r="L29" s="174"/>
      <c r="M29" s="174">
        <v>4</v>
      </c>
      <c r="N29" s="174"/>
      <c r="O29" s="174"/>
      <c r="P29" s="174"/>
      <c r="Q29" s="174"/>
      <c r="R29" s="174"/>
      <c r="S29" s="174"/>
      <c r="T29" s="156">
        <f t="shared" si="0"/>
        <v>2</v>
      </c>
    </row>
    <row r="30" spans="2:20" ht="15.75" thickBot="1" x14ac:dyDescent="0.3">
      <c r="B30" s="312"/>
      <c r="C30" s="386" t="s">
        <v>546</v>
      </c>
      <c r="D30" s="407"/>
      <c r="E30" s="407"/>
      <c r="F30" s="387"/>
      <c r="G30" s="36">
        <v>16</v>
      </c>
      <c r="H30" s="171"/>
      <c r="I30" s="174"/>
      <c r="J30" s="174"/>
      <c r="K30" s="174"/>
      <c r="L30" s="174"/>
      <c r="M30" s="174"/>
      <c r="N30" s="174"/>
      <c r="O30" s="174"/>
      <c r="P30" s="174"/>
      <c r="Q30" s="174"/>
      <c r="R30" s="174"/>
      <c r="S30" s="174"/>
      <c r="T30" s="156">
        <f t="shared" si="0"/>
        <v>0</v>
      </c>
    </row>
    <row r="31" spans="2:20" ht="21.75" customHeight="1" thickBot="1" x14ac:dyDescent="0.3">
      <c r="B31" s="312"/>
      <c r="C31" s="400" t="s">
        <v>767</v>
      </c>
      <c r="D31" s="408"/>
      <c r="E31" s="408"/>
      <c r="F31" s="401"/>
      <c r="G31" s="138">
        <v>17</v>
      </c>
      <c r="H31" s="171"/>
      <c r="I31" s="174"/>
      <c r="J31" s="174"/>
      <c r="K31" s="174"/>
      <c r="L31" s="174"/>
      <c r="M31" s="174"/>
      <c r="N31" s="174"/>
      <c r="O31" s="174"/>
      <c r="P31" s="174"/>
      <c r="Q31" s="174"/>
      <c r="R31" s="174"/>
      <c r="S31" s="174"/>
      <c r="T31" s="156">
        <f t="shared" si="0"/>
        <v>0</v>
      </c>
    </row>
    <row r="32" spans="2:20" ht="15.75" thickBot="1" x14ac:dyDescent="0.3">
      <c r="B32" s="312"/>
      <c r="C32" s="323" t="s">
        <v>541</v>
      </c>
      <c r="D32" s="449"/>
      <c r="E32" s="449"/>
      <c r="F32" s="450"/>
      <c r="G32" s="143">
        <v>18</v>
      </c>
      <c r="H32" s="171"/>
      <c r="I32" s="174"/>
      <c r="J32" s="174"/>
      <c r="K32" s="174"/>
      <c r="L32" s="174"/>
      <c r="M32" s="174"/>
      <c r="N32" s="174"/>
      <c r="O32" s="174"/>
      <c r="P32" s="174"/>
      <c r="Q32" s="174"/>
      <c r="R32" s="174"/>
      <c r="S32" s="174"/>
      <c r="T32" s="156">
        <f t="shared" si="0"/>
        <v>0</v>
      </c>
    </row>
    <row r="33" spans="2:19" x14ac:dyDescent="0.25">
      <c r="B33" s="312"/>
      <c r="C33" s="442"/>
      <c r="D33" s="442"/>
      <c r="E33" s="442"/>
      <c r="F33" s="442"/>
      <c r="G33" s="442"/>
      <c r="H33" s="442"/>
      <c r="I33" s="442"/>
      <c r="J33" s="442"/>
      <c r="K33" s="442"/>
      <c r="L33" s="442"/>
      <c r="M33" s="442"/>
      <c r="N33" s="442"/>
      <c r="O33" s="442"/>
      <c r="P33" s="442"/>
      <c r="Q33" s="442"/>
      <c r="R33" s="442"/>
      <c r="S33" s="442"/>
    </row>
    <row r="34" spans="2:19" x14ac:dyDescent="0.25">
      <c r="B34" s="312"/>
      <c r="C34" s="327"/>
      <c r="D34" s="327"/>
      <c r="E34" s="327"/>
      <c r="F34" s="327"/>
      <c r="G34" s="327"/>
      <c r="H34" s="327"/>
      <c r="I34" s="327"/>
      <c r="J34" s="327"/>
      <c r="K34" s="327"/>
      <c r="L34" s="327"/>
      <c r="M34" s="327"/>
      <c r="N34" s="327"/>
      <c r="O34" s="327"/>
      <c r="P34" s="327"/>
      <c r="Q34" s="327"/>
      <c r="R34" s="327"/>
      <c r="S34" s="29"/>
    </row>
  </sheetData>
  <mergeCells count="48">
    <mergeCell ref="B2:S2"/>
    <mergeCell ref="B3:S3"/>
    <mergeCell ref="B4:B34"/>
    <mergeCell ref="C4:S4"/>
    <mergeCell ref="C5:D7"/>
    <mergeCell ref="F5:G7"/>
    <mergeCell ref="H5:S5"/>
    <mergeCell ref="C10:D10"/>
    <mergeCell ref="F10:G10"/>
    <mergeCell ref="C9:D9"/>
    <mergeCell ref="F9:G9"/>
    <mergeCell ref="C8:D8"/>
    <mergeCell ref="F8:G8"/>
    <mergeCell ref="C13:D13"/>
    <mergeCell ref="F13:G13"/>
    <mergeCell ref="C12:D12"/>
    <mergeCell ref="F12:G12"/>
    <mergeCell ref="C11:D11"/>
    <mergeCell ref="F11:G11"/>
    <mergeCell ref="C16:D16"/>
    <mergeCell ref="F16:G16"/>
    <mergeCell ref="C15:D15"/>
    <mergeCell ref="F15:G15"/>
    <mergeCell ref="C14:D14"/>
    <mergeCell ref="F14:G14"/>
    <mergeCell ref="D22:S22"/>
    <mergeCell ref="C19:D19"/>
    <mergeCell ref="F19:G19"/>
    <mergeCell ref="C17:D17"/>
    <mergeCell ref="F17:G17"/>
    <mergeCell ref="C18:D18"/>
    <mergeCell ref="F18:G18"/>
    <mergeCell ref="C33:S33"/>
    <mergeCell ref="C34:R34"/>
    <mergeCell ref="G23:G25"/>
    <mergeCell ref="E5:E7"/>
    <mergeCell ref="C32:F32"/>
    <mergeCell ref="C30:F30"/>
    <mergeCell ref="C31:F31"/>
    <mergeCell ref="C29:F29"/>
    <mergeCell ref="C28:F28"/>
    <mergeCell ref="C26:F26"/>
    <mergeCell ref="C27:F27"/>
    <mergeCell ref="C23:F25"/>
    <mergeCell ref="H23:S23"/>
    <mergeCell ref="C20:D20"/>
    <mergeCell ref="F20:G20"/>
    <mergeCell ref="C21:S2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G8"/>
  <sheetViews>
    <sheetView workbookViewId="0">
      <selection activeCell="D11" sqref="D11"/>
    </sheetView>
  </sheetViews>
  <sheetFormatPr defaultRowHeight="15" x14ac:dyDescent="0.25"/>
  <cols>
    <col min="2" max="2" width="34" customWidth="1"/>
    <col min="3" max="3" width="5.5703125" customWidth="1"/>
    <col min="4" max="4" width="30" customWidth="1"/>
    <col min="5" max="5" width="34.85546875" customWidth="1"/>
  </cols>
  <sheetData>
    <row r="2" spans="2:7" x14ac:dyDescent="0.25">
      <c r="B2" s="313" t="s">
        <v>613</v>
      </c>
      <c r="C2" s="313"/>
      <c r="D2" s="313"/>
      <c r="E2" s="313"/>
      <c r="F2" s="313"/>
      <c r="G2" s="62"/>
    </row>
    <row r="3" spans="2:7" ht="15.75" thickBot="1" x14ac:dyDescent="0.3">
      <c r="B3" s="385" t="s">
        <v>533</v>
      </c>
      <c r="C3" s="385"/>
      <c r="D3" s="385"/>
      <c r="E3" s="385"/>
      <c r="F3" s="62"/>
      <c r="G3" s="62"/>
    </row>
    <row r="4" spans="2:7" ht="38.25" customHeight="1" x14ac:dyDescent="0.25">
      <c r="B4" s="315"/>
      <c r="C4" s="48" t="s">
        <v>1</v>
      </c>
      <c r="D4" s="315" t="s">
        <v>614</v>
      </c>
      <c r="E4" s="315" t="s">
        <v>615</v>
      </c>
      <c r="F4" s="62"/>
      <c r="G4" s="62"/>
    </row>
    <row r="5" spans="2:7" ht="15.75" thickBot="1" x14ac:dyDescent="0.3">
      <c r="B5" s="317"/>
      <c r="C5" s="49" t="s">
        <v>461</v>
      </c>
      <c r="D5" s="317"/>
      <c r="E5" s="317"/>
      <c r="F5" s="62"/>
      <c r="G5" s="62"/>
    </row>
    <row r="6" spans="2:7" ht="15.75" thickBot="1" x14ac:dyDescent="0.3">
      <c r="B6" s="46">
        <v>1</v>
      </c>
      <c r="C6" s="49">
        <v>2</v>
      </c>
      <c r="D6" s="49">
        <v>3</v>
      </c>
      <c r="E6" s="49">
        <v>7</v>
      </c>
      <c r="F6" s="62"/>
      <c r="G6" s="62"/>
    </row>
    <row r="7" spans="2:7" ht="15.75" thickBot="1" x14ac:dyDescent="0.3">
      <c r="B7" s="30" t="s">
        <v>545</v>
      </c>
      <c r="C7" s="49">
        <v>1</v>
      </c>
      <c r="D7" s="49">
        <v>0</v>
      </c>
      <c r="E7" s="49">
        <v>0</v>
      </c>
      <c r="F7" s="62"/>
      <c r="G7" s="62"/>
    </row>
    <row r="8" spans="2:7" ht="15.75" thickBot="1" x14ac:dyDescent="0.3">
      <c r="B8" s="30" t="s">
        <v>546</v>
      </c>
      <c r="C8" s="49">
        <v>3</v>
      </c>
      <c r="D8" s="49">
        <v>0</v>
      </c>
      <c r="E8" s="49">
        <v>0</v>
      </c>
      <c r="F8" s="62"/>
      <c r="G8" s="62"/>
    </row>
  </sheetData>
  <mergeCells count="5">
    <mergeCell ref="B2:F2"/>
    <mergeCell ref="B3:E3"/>
    <mergeCell ref="B4:B5"/>
    <mergeCell ref="D4:D5"/>
    <mergeCell ref="E4: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16"/>
  <sheetViews>
    <sheetView workbookViewId="0">
      <selection activeCell="H14" sqref="H14"/>
    </sheetView>
  </sheetViews>
  <sheetFormatPr defaultRowHeight="15" x14ac:dyDescent="0.25"/>
  <cols>
    <col min="2" max="2" width="21" customWidth="1"/>
    <col min="3" max="3" width="33.28515625" customWidth="1"/>
    <col min="5" max="5" width="13.5703125" customWidth="1"/>
  </cols>
  <sheetData>
    <row r="2" spans="2:9" ht="24" customHeight="1" x14ac:dyDescent="0.25">
      <c r="B2" s="313" t="s">
        <v>457</v>
      </c>
      <c r="C2" s="313"/>
      <c r="D2" s="313"/>
      <c r="E2" s="313"/>
      <c r="F2" s="313"/>
      <c r="G2" s="313"/>
      <c r="H2" s="313"/>
      <c r="I2" s="15"/>
    </row>
    <row r="3" spans="2:9" ht="15.75" thickBot="1" x14ac:dyDescent="0.3">
      <c r="B3" s="314" t="s">
        <v>458</v>
      </c>
      <c r="C3" s="314"/>
      <c r="D3" s="314"/>
      <c r="E3" s="314"/>
      <c r="F3" s="314"/>
      <c r="G3" s="314"/>
      <c r="H3" s="314"/>
      <c r="I3" s="15"/>
    </row>
    <row r="4" spans="2:9" ht="15.75" customHeight="1" thickBot="1" x14ac:dyDescent="0.3">
      <c r="B4" s="315" t="s">
        <v>459</v>
      </c>
      <c r="C4" s="315" t="s">
        <v>460</v>
      </c>
      <c r="D4" s="16" t="s">
        <v>1</v>
      </c>
      <c r="E4" s="16" t="s">
        <v>462</v>
      </c>
      <c r="F4" s="318" t="s">
        <v>463</v>
      </c>
      <c r="G4" s="319"/>
      <c r="H4" s="320"/>
      <c r="I4" s="15"/>
    </row>
    <row r="5" spans="2:9" x14ac:dyDescent="0.25">
      <c r="B5" s="316"/>
      <c r="C5" s="316"/>
      <c r="D5" s="17" t="s">
        <v>461</v>
      </c>
      <c r="E5" s="17" t="s">
        <v>793</v>
      </c>
      <c r="F5" s="315" t="s">
        <v>464</v>
      </c>
      <c r="G5" s="17" t="s">
        <v>465</v>
      </c>
      <c r="H5" s="315" t="s">
        <v>466</v>
      </c>
      <c r="I5" s="308"/>
    </row>
    <row r="6" spans="2:9" ht="15.75" thickBot="1" x14ac:dyDescent="0.3">
      <c r="B6" s="317"/>
      <c r="C6" s="317"/>
      <c r="D6" s="18"/>
      <c r="E6" s="18"/>
      <c r="F6" s="317"/>
      <c r="G6" s="19" t="s">
        <v>466</v>
      </c>
      <c r="H6" s="317"/>
      <c r="I6" s="308"/>
    </row>
    <row r="7" spans="2:9" ht="15.75" thickBot="1" x14ac:dyDescent="0.3">
      <c r="B7" s="20">
        <v>1</v>
      </c>
      <c r="C7" s="19">
        <v>2</v>
      </c>
      <c r="D7" s="19">
        <v>3</v>
      </c>
      <c r="E7" s="19">
        <v>6</v>
      </c>
      <c r="F7" s="19">
        <v>7</v>
      </c>
      <c r="G7" s="19">
        <v>8</v>
      </c>
      <c r="H7" s="19">
        <v>9</v>
      </c>
      <c r="I7" s="15"/>
    </row>
    <row r="8" spans="2:9" ht="20.25" thickBot="1" x14ac:dyDescent="0.3">
      <c r="B8" s="309" t="s">
        <v>468</v>
      </c>
      <c r="C8" s="21" t="s">
        <v>469</v>
      </c>
      <c r="D8" s="19">
        <v>3</v>
      </c>
      <c r="E8" s="147">
        <v>0</v>
      </c>
      <c r="F8" s="147">
        <v>0</v>
      </c>
      <c r="G8" s="184">
        <v>0</v>
      </c>
      <c r="H8" s="184">
        <v>0</v>
      </c>
      <c r="I8" s="15"/>
    </row>
    <row r="9" spans="2:9" ht="15.75" thickBot="1" x14ac:dyDescent="0.3">
      <c r="B9" s="310"/>
      <c r="C9" s="21" t="s">
        <v>470</v>
      </c>
      <c r="D9" s="19">
        <v>4</v>
      </c>
      <c r="E9" s="171">
        <f>SUM(F9:H9)</f>
        <v>120</v>
      </c>
      <c r="F9" s="171">
        <v>120</v>
      </c>
      <c r="G9" s="174">
        <v>0</v>
      </c>
      <c r="H9" s="174">
        <v>0</v>
      </c>
      <c r="I9" s="15"/>
    </row>
    <row r="10" spans="2:9" ht="15.75" thickBot="1" x14ac:dyDescent="0.3">
      <c r="B10" s="309" t="s">
        <v>471</v>
      </c>
      <c r="C10" s="21" t="s">
        <v>472</v>
      </c>
      <c r="D10" s="94">
        <v>5</v>
      </c>
      <c r="E10" s="171">
        <f>SUM(F10:H10)</f>
        <v>431</v>
      </c>
      <c r="F10" s="171">
        <v>280</v>
      </c>
      <c r="G10" s="174">
        <v>43</v>
      </c>
      <c r="H10" s="174">
        <v>108</v>
      </c>
      <c r="I10" s="15"/>
    </row>
    <row r="11" spans="2:9" ht="15.75" thickBot="1" x14ac:dyDescent="0.3">
      <c r="B11" s="311"/>
      <c r="C11" s="21" t="s">
        <v>473</v>
      </c>
      <c r="D11" s="19">
        <v>6</v>
      </c>
      <c r="E11" s="147">
        <v>0</v>
      </c>
      <c r="F11" s="147">
        <v>0</v>
      </c>
      <c r="G11" s="268">
        <v>0</v>
      </c>
      <c r="H11" s="268">
        <v>0</v>
      </c>
      <c r="I11" s="15"/>
    </row>
    <row r="12" spans="2:9" ht="15.75" thickBot="1" x14ac:dyDescent="0.3">
      <c r="B12" s="311"/>
      <c r="C12" s="21" t="s">
        <v>474</v>
      </c>
      <c r="D12" s="94">
        <v>7</v>
      </c>
      <c r="E12" s="147">
        <v>0</v>
      </c>
      <c r="F12" s="147">
        <v>0</v>
      </c>
      <c r="G12" s="268">
        <v>0</v>
      </c>
      <c r="H12" s="268">
        <v>0</v>
      </c>
      <c r="I12" s="15"/>
    </row>
    <row r="13" spans="2:9" ht="20.25" thickBot="1" x14ac:dyDescent="0.3">
      <c r="B13" s="311"/>
      <c r="C13" s="21" t="s">
        <v>475</v>
      </c>
      <c r="D13" s="19">
        <v>8</v>
      </c>
      <c r="E13" s="147">
        <v>0</v>
      </c>
      <c r="F13" s="147">
        <v>0</v>
      </c>
      <c r="G13" s="268">
        <v>0</v>
      </c>
      <c r="H13" s="268">
        <v>0</v>
      </c>
      <c r="I13" s="15"/>
    </row>
    <row r="14" spans="2:9" ht="15.75" thickBot="1" x14ac:dyDescent="0.3">
      <c r="B14" s="311"/>
      <c r="C14" s="21" t="s">
        <v>476</v>
      </c>
      <c r="D14" s="19">
        <v>9</v>
      </c>
      <c r="E14" s="147">
        <v>0</v>
      </c>
      <c r="F14" s="147">
        <v>0</v>
      </c>
      <c r="G14" s="268">
        <v>0</v>
      </c>
      <c r="H14" s="268">
        <v>0</v>
      </c>
      <c r="I14" s="15"/>
    </row>
    <row r="15" spans="2:9" ht="15.75" thickBot="1" x14ac:dyDescent="0.3">
      <c r="B15" s="310"/>
      <c r="C15" s="21" t="s">
        <v>477</v>
      </c>
      <c r="D15" s="19">
        <v>10</v>
      </c>
      <c r="E15" s="147">
        <v>0</v>
      </c>
      <c r="F15" s="147">
        <v>0</v>
      </c>
      <c r="G15" s="268">
        <v>0</v>
      </c>
      <c r="H15" s="268">
        <v>0</v>
      </c>
      <c r="I15" s="15"/>
    </row>
    <row r="16" spans="2:9" x14ac:dyDescent="0.25">
      <c r="B16" s="312"/>
      <c r="C16" s="312"/>
      <c r="D16" s="312"/>
      <c r="E16" s="312"/>
      <c r="F16" s="312"/>
      <c r="G16" s="312"/>
      <c r="H16" s="312"/>
      <c r="I16" s="312"/>
    </row>
  </sheetData>
  <mergeCells count="11">
    <mergeCell ref="I5:I6"/>
    <mergeCell ref="B8:B9"/>
    <mergeCell ref="B10:B15"/>
    <mergeCell ref="B16:I16"/>
    <mergeCell ref="B2:H2"/>
    <mergeCell ref="B3:H3"/>
    <mergeCell ref="B4:B6"/>
    <mergeCell ref="C4:C6"/>
    <mergeCell ref="F4:H4"/>
    <mergeCell ref="F5:F6"/>
    <mergeCell ref="H5:H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F11"/>
  <sheetViews>
    <sheetView workbookViewId="0">
      <selection activeCell="G9" sqref="G9"/>
    </sheetView>
  </sheetViews>
  <sheetFormatPr defaultRowHeight="15" x14ac:dyDescent="0.25"/>
  <cols>
    <col min="2" max="2" width="29.7109375" customWidth="1"/>
    <col min="5" max="5" width="19" customWidth="1"/>
    <col min="6" max="6" width="21.140625" customWidth="1"/>
  </cols>
  <sheetData>
    <row r="2" spans="2:6" x14ac:dyDescent="0.25">
      <c r="B2" s="313" t="s">
        <v>572</v>
      </c>
      <c r="C2" s="313"/>
      <c r="D2" s="313"/>
      <c r="E2" s="313"/>
      <c r="F2" s="313"/>
    </row>
    <row r="3" spans="2:6" ht="15.75" thickBot="1" x14ac:dyDescent="0.3">
      <c r="B3" s="314" t="s">
        <v>533</v>
      </c>
      <c r="C3" s="314"/>
      <c r="D3" s="314"/>
      <c r="E3" s="314"/>
      <c r="F3" s="314"/>
    </row>
    <row r="4" spans="2:6" ht="72" customHeight="1" thickBot="1" x14ac:dyDescent="0.3">
      <c r="B4" s="23"/>
      <c r="C4" s="330" t="s">
        <v>496</v>
      </c>
      <c r="D4" s="332"/>
      <c r="E4" s="23" t="s">
        <v>573</v>
      </c>
      <c r="F4" s="23" t="s">
        <v>574</v>
      </c>
    </row>
    <row r="5" spans="2:6" ht="15.75" thickBot="1" x14ac:dyDescent="0.3">
      <c r="B5" s="67">
        <v>1</v>
      </c>
      <c r="C5" s="454">
        <v>2</v>
      </c>
      <c r="D5" s="381"/>
      <c r="E5" s="70">
        <v>3</v>
      </c>
      <c r="F5" s="65">
        <v>4</v>
      </c>
    </row>
    <row r="6" spans="2:6" ht="30" thickBot="1" x14ac:dyDescent="0.3">
      <c r="B6" s="31" t="s">
        <v>575</v>
      </c>
      <c r="C6" s="338">
        <v>1</v>
      </c>
      <c r="D6" s="340"/>
      <c r="E6" s="147">
        <v>13</v>
      </c>
      <c r="F6" s="184">
        <v>7</v>
      </c>
    </row>
    <row r="7" spans="2:6" ht="20.25" thickBot="1" x14ac:dyDescent="0.3">
      <c r="B7" s="108" t="s">
        <v>777</v>
      </c>
      <c r="C7" s="454">
        <v>2</v>
      </c>
      <c r="D7" s="381"/>
      <c r="E7" s="171">
        <v>0</v>
      </c>
      <c r="F7" s="174">
        <v>0</v>
      </c>
    </row>
    <row r="8" spans="2:6" ht="15.75" thickBot="1" x14ac:dyDescent="0.3">
      <c r="B8" s="30" t="s">
        <v>576</v>
      </c>
      <c r="C8" s="333">
        <v>3</v>
      </c>
      <c r="D8" s="335"/>
      <c r="E8" s="171">
        <v>3</v>
      </c>
      <c r="F8" s="174">
        <v>0</v>
      </c>
    </row>
    <row r="9" spans="2:6" ht="15.75" thickBot="1" x14ac:dyDescent="0.3">
      <c r="B9" s="30" t="s">
        <v>577</v>
      </c>
      <c r="C9" s="318">
        <v>4</v>
      </c>
      <c r="D9" s="320"/>
      <c r="E9" s="171">
        <v>0</v>
      </c>
      <c r="F9" s="174">
        <v>0</v>
      </c>
    </row>
    <row r="10" spans="2:6" x14ac:dyDescent="0.25">
      <c r="B10" s="441"/>
      <c r="C10" s="441"/>
      <c r="D10" s="441"/>
      <c r="E10" s="441"/>
      <c r="F10" s="441"/>
    </row>
    <row r="11" spans="2:6" ht="24" customHeight="1" x14ac:dyDescent="0.25">
      <c r="B11" s="457"/>
      <c r="C11" s="457"/>
      <c r="D11" s="416"/>
      <c r="E11" s="416"/>
      <c r="F11" s="416"/>
    </row>
  </sheetData>
  <mergeCells count="10">
    <mergeCell ref="B2:F2"/>
    <mergeCell ref="B3:F3"/>
    <mergeCell ref="C4:D4"/>
    <mergeCell ref="C8:D8"/>
    <mergeCell ref="C9:D9"/>
    <mergeCell ref="B10:F10"/>
    <mergeCell ref="B11:F11"/>
    <mergeCell ref="C5:D5"/>
    <mergeCell ref="C6:D6"/>
    <mergeCell ref="C7:D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K15"/>
  <sheetViews>
    <sheetView workbookViewId="0">
      <selection activeCell="E16" sqref="E16"/>
    </sheetView>
  </sheetViews>
  <sheetFormatPr defaultRowHeight="15" x14ac:dyDescent="0.25"/>
  <cols>
    <col min="2" max="2" width="13.28515625" customWidth="1"/>
    <col min="3" max="3" width="25" customWidth="1"/>
    <col min="6" max="6" width="12" customWidth="1"/>
    <col min="7" max="7" width="12.7109375" customWidth="1"/>
    <col min="8" max="8" width="12.28515625" customWidth="1"/>
    <col min="9" max="9" width="12.7109375" customWidth="1"/>
    <col min="10" max="10" width="14.42578125" customWidth="1"/>
  </cols>
  <sheetData>
    <row r="2" spans="2:11" x14ac:dyDescent="0.25">
      <c r="B2" s="313" t="s">
        <v>635</v>
      </c>
      <c r="C2" s="313"/>
      <c r="D2" s="313"/>
      <c r="E2" s="313"/>
      <c r="F2" s="313"/>
      <c r="G2" s="313"/>
      <c r="H2" s="313"/>
      <c r="I2" s="313"/>
      <c r="J2" s="313"/>
      <c r="K2" s="313"/>
    </row>
    <row r="3" spans="2:11" ht="15.75" thickBot="1" x14ac:dyDescent="0.3">
      <c r="B3" s="314" t="s">
        <v>636</v>
      </c>
      <c r="C3" s="314"/>
      <c r="D3" s="373"/>
      <c r="E3" s="373"/>
      <c r="F3" s="373"/>
      <c r="G3" s="373"/>
      <c r="H3" s="373"/>
      <c r="I3" s="373"/>
      <c r="J3" s="373"/>
      <c r="K3" s="62"/>
    </row>
    <row r="4" spans="2:11" ht="21.75" customHeight="1" thickBot="1" x14ac:dyDescent="0.3">
      <c r="B4" s="330" t="s">
        <v>561</v>
      </c>
      <c r="C4" s="331"/>
      <c r="D4" s="352" t="s">
        <v>496</v>
      </c>
      <c r="E4" s="360" t="s">
        <v>648</v>
      </c>
      <c r="F4" s="353" t="s">
        <v>637</v>
      </c>
      <c r="G4" s="460"/>
      <c r="H4" s="460"/>
      <c r="I4" s="460"/>
      <c r="J4" s="362"/>
      <c r="K4" s="62"/>
    </row>
    <row r="5" spans="2:11" ht="15.75" thickBot="1" x14ac:dyDescent="0.3">
      <c r="B5" s="338"/>
      <c r="C5" s="339"/>
      <c r="D5" s="461"/>
      <c r="E5" s="391"/>
      <c r="F5" s="403" t="s">
        <v>638</v>
      </c>
      <c r="G5" s="287"/>
      <c r="H5" s="287"/>
      <c r="I5" s="287"/>
      <c r="J5" s="291"/>
      <c r="K5" s="69"/>
    </row>
    <row r="6" spans="2:11" ht="27" customHeight="1" thickBot="1" x14ac:dyDescent="0.3">
      <c r="B6" s="338"/>
      <c r="C6" s="339"/>
      <c r="D6" s="462"/>
      <c r="E6" s="296"/>
      <c r="F6" s="78" t="s">
        <v>649</v>
      </c>
      <c r="G6" s="78" t="s">
        <v>650</v>
      </c>
      <c r="H6" s="78" t="s">
        <v>651</v>
      </c>
      <c r="I6" s="78" t="s">
        <v>652</v>
      </c>
      <c r="J6" s="66" t="s">
        <v>639</v>
      </c>
      <c r="K6" s="69"/>
    </row>
    <row r="7" spans="2:11" ht="15.75" thickBot="1" x14ac:dyDescent="0.3">
      <c r="B7" s="318">
        <v>1</v>
      </c>
      <c r="C7" s="320"/>
      <c r="D7" s="49">
        <v>2</v>
      </c>
      <c r="E7" s="49">
        <v>3</v>
      </c>
      <c r="F7" s="49">
        <v>9</v>
      </c>
      <c r="G7" s="49">
        <v>10</v>
      </c>
      <c r="H7" s="49">
        <v>11</v>
      </c>
      <c r="I7" s="49">
        <v>12</v>
      </c>
      <c r="J7" s="49">
        <v>13</v>
      </c>
      <c r="K7" s="62"/>
    </row>
    <row r="8" spans="2:11" ht="31.5" customHeight="1" thickBot="1" x14ac:dyDescent="0.3">
      <c r="B8" s="400" t="s">
        <v>646</v>
      </c>
      <c r="C8" s="401"/>
      <c r="D8" s="45">
        <v>2</v>
      </c>
      <c r="E8" s="147">
        <f>SUM(E9:E12)</f>
        <v>4509</v>
      </c>
      <c r="F8" s="268">
        <v>0</v>
      </c>
      <c r="G8" s="184">
        <v>3313</v>
      </c>
      <c r="H8" s="268">
        <v>0</v>
      </c>
      <c r="I8" s="184">
        <v>1196</v>
      </c>
      <c r="J8" s="268">
        <v>0</v>
      </c>
      <c r="K8" s="41"/>
    </row>
    <row r="9" spans="2:11" ht="25.5" customHeight="1" thickBot="1" x14ac:dyDescent="0.3">
      <c r="B9" s="458" t="s">
        <v>647</v>
      </c>
      <c r="C9" s="459"/>
      <c r="D9" s="67">
        <v>3</v>
      </c>
      <c r="E9" s="171">
        <v>3293</v>
      </c>
      <c r="F9" s="268">
        <v>0</v>
      </c>
      <c r="G9" s="174">
        <v>2097</v>
      </c>
      <c r="H9" s="268">
        <v>0</v>
      </c>
      <c r="I9" s="174">
        <v>1196</v>
      </c>
      <c r="J9" s="268">
        <v>0</v>
      </c>
      <c r="K9" s="69"/>
    </row>
    <row r="10" spans="2:11" ht="24.75" customHeight="1" thickBot="1" x14ac:dyDescent="0.3">
      <c r="B10" s="463" t="s">
        <v>640</v>
      </c>
      <c r="C10" s="464"/>
      <c r="D10" s="49">
        <v>5</v>
      </c>
      <c r="E10" s="147">
        <v>1054</v>
      </c>
      <c r="F10" s="268">
        <v>0</v>
      </c>
      <c r="G10" s="184">
        <v>1054</v>
      </c>
      <c r="H10" s="268">
        <v>0</v>
      </c>
      <c r="I10" s="184">
        <v>0</v>
      </c>
      <c r="J10" s="268">
        <v>0</v>
      </c>
      <c r="K10" s="62"/>
    </row>
    <row r="11" spans="2:11" ht="29.25" customHeight="1" thickBot="1" x14ac:dyDescent="0.3">
      <c r="B11" s="463" t="s">
        <v>641</v>
      </c>
      <c r="C11" s="464"/>
      <c r="D11" s="49">
        <v>6</v>
      </c>
      <c r="E11" s="171">
        <v>0</v>
      </c>
      <c r="F11" s="268">
        <v>0</v>
      </c>
      <c r="G11" s="174">
        <v>0</v>
      </c>
      <c r="H11" s="268">
        <v>0</v>
      </c>
      <c r="I11" s="174">
        <v>0</v>
      </c>
      <c r="J11" s="268">
        <v>0</v>
      </c>
      <c r="K11" s="62"/>
    </row>
    <row r="12" spans="2:11" ht="24.75" customHeight="1" thickBot="1" x14ac:dyDescent="0.3">
      <c r="B12" s="463" t="s">
        <v>642</v>
      </c>
      <c r="C12" s="464"/>
      <c r="D12" s="49">
        <v>7</v>
      </c>
      <c r="E12" s="171">
        <v>162</v>
      </c>
      <c r="F12" s="268">
        <v>0</v>
      </c>
      <c r="G12" s="174">
        <v>162</v>
      </c>
      <c r="H12" s="268">
        <v>0</v>
      </c>
      <c r="I12" s="174">
        <v>0</v>
      </c>
      <c r="J12" s="268">
        <v>0</v>
      </c>
      <c r="K12" s="62"/>
    </row>
    <row r="13" spans="2:11" ht="15.75" thickBot="1" x14ac:dyDescent="0.3">
      <c r="B13" s="441"/>
      <c r="C13" s="441"/>
      <c r="D13" s="441"/>
      <c r="E13" s="441"/>
      <c r="F13" s="312"/>
      <c r="G13" s="312"/>
      <c r="H13" s="312"/>
      <c r="I13" s="312"/>
      <c r="J13" s="312"/>
      <c r="K13" s="62"/>
    </row>
    <row r="14" spans="2:11" ht="30" thickBot="1" x14ac:dyDescent="0.3">
      <c r="B14" s="384" t="s">
        <v>643</v>
      </c>
      <c r="C14" s="83" t="s">
        <v>644</v>
      </c>
      <c r="D14" s="64">
        <v>16</v>
      </c>
      <c r="E14" s="68">
        <v>85</v>
      </c>
      <c r="F14" s="185" t="s">
        <v>9</v>
      </c>
    </row>
    <row r="15" spans="2:11" ht="20.25" thickBot="1" x14ac:dyDescent="0.3">
      <c r="B15" s="384"/>
      <c r="C15" s="113" t="s">
        <v>645</v>
      </c>
      <c r="D15" s="63">
        <v>17</v>
      </c>
      <c r="E15" s="123">
        <v>85</v>
      </c>
      <c r="F15" s="181" t="s">
        <v>9</v>
      </c>
    </row>
  </sheetData>
  <mergeCells count="16">
    <mergeCell ref="B14:B15"/>
    <mergeCell ref="B13:E13"/>
    <mergeCell ref="F13:J13"/>
    <mergeCell ref="B12:C12"/>
    <mergeCell ref="B10:C10"/>
    <mergeCell ref="B11:C11"/>
    <mergeCell ref="B9:C9"/>
    <mergeCell ref="B8:C8"/>
    <mergeCell ref="B7:C7"/>
    <mergeCell ref="B2:K2"/>
    <mergeCell ref="B3:J3"/>
    <mergeCell ref="B4:C6"/>
    <mergeCell ref="F4:J4"/>
    <mergeCell ref="F5:J5"/>
    <mergeCell ref="D4:D6"/>
    <mergeCell ref="E4:E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G12"/>
  <sheetViews>
    <sheetView workbookViewId="0">
      <selection activeCell="G12" sqref="G12"/>
    </sheetView>
  </sheetViews>
  <sheetFormatPr defaultRowHeight="15" x14ac:dyDescent="0.25"/>
  <cols>
    <col min="3" max="3" width="26.85546875" customWidth="1"/>
  </cols>
  <sheetData>
    <row r="2" spans="2:7" x14ac:dyDescent="0.25">
      <c r="B2" s="313" t="s">
        <v>779</v>
      </c>
      <c r="C2" s="313"/>
      <c r="D2" s="313"/>
      <c r="E2" s="313"/>
      <c r="F2" s="313"/>
      <c r="G2" s="416"/>
    </row>
    <row r="3" spans="2:7" x14ac:dyDescent="0.25">
      <c r="B3" s="313" t="s">
        <v>780</v>
      </c>
      <c r="C3" s="313"/>
      <c r="D3" s="313"/>
      <c r="E3" s="313"/>
      <c r="F3" s="313"/>
      <c r="G3" s="416"/>
    </row>
    <row r="4" spans="2:7" x14ac:dyDescent="0.25">
      <c r="B4" s="417" t="s">
        <v>781</v>
      </c>
      <c r="C4" s="417"/>
      <c r="D4" s="417"/>
      <c r="E4" s="417"/>
      <c r="F4" s="417"/>
      <c r="G4" s="166"/>
    </row>
    <row r="5" spans="2:7" x14ac:dyDescent="0.25">
      <c r="B5" s="417"/>
      <c r="C5" s="417"/>
      <c r="D5" s="417"/>
      <c r="E5" s="417"/>
      <c r="F5" s="417"/>
      <c r="G5" s="166"/>
    </row>
    <row r="6" spans="2:7" ht="15.75" thickBot="1" x14ac:dyDescent="0.3">
      <c r="B6" s="314" t="s">
        <v>782</v>
      </c>
      <c r="C6" s="314"/>
      <c r="D6" s="314"/>
      <c r="E6" s="314"/>
      <c r="F6" s="314"/>
      <c r="G6" s="166"/>
    </row>
    <row r="7" spans="2:7" ht="15.75" customHeight="1" x14ac:dyDescent="0.25">
      <c r="B7" s="330" t="s">
        <v>561</v>
      </c>
      <c r="C7" s="332"/>
      <c r="D7" s="158" t="s">
        <v>1</v>
      </c>
      <c r="E7" s="330" t="s">
        <v>524</v>
      </c>
      <c r="F7" s="332"/>
      <c r="G7" s="166"/>
    </row>
    <row r="8" spans="2:7" ht="18" customHeight="1" x14ac:dyDescent="0.25">
      <c r="B8" s="338"/>
      <c r="C8" s="340"/>
      <c r="D8" s="162" t="s">
        <v>461</v>
      </c>
      <c r="E8" s="338"/>
      <c r="F8" s="340"/>
      <c r="G8" s="166"/>
    </row>
    <row r="9" spans="2:7" x14ac:dyDescent="0.25">
      <c r="B9" s="338"/>
      <c r="C9" s="340"/>
      <c r="D9" s="163"/>
      <c r="E9" s="338"/>
      <c r="F9" s="340"/>
      <c r="G9" s="166"/>
    </row>
    <row r="10" spans="2:7" ht="15.75" thickBot="1" x14ac:dyDescent="0.3">
      <c r="B10" s="333"/>
      <c r="C10" s="335"/>
      <c r="D10" s="164"/>
      <c r="E10" s="333"/>
      <c r="F10" s="335"/>
      <c r="G10" s="166"/>
    </row>
    <row r="11" spans="2:7" ht="15.75" thickBot="1" x14ac:dyDescent="0.3">
      <c r="B11" s="318">
        <v>1</v>
      </c>
      <c r="C11" s="320"/>
      <c r="D11" s="159">
        <v>2</v>
      </c>
      <c r="E11" s="318">
        <v>3</v>
      </c>
      <c r="F11" s="320"/>
      <c r="G11" s="166"/>
    </row>
    <row r="12" spans="2:7" ht="19.5" customHeight="1" thickBot="1" x14ac:dyDescent="0.3">
      <c r="B12" s="386" t="s">
        <v>783</v>
      </c>
      <c r="C12" s="387"/>
      <c r="D12" s="159">
        <v>1</v>
      </c>
      <c r="E12" s="318">
        <v>187</v>
      </c>
      <c r="F12" s="320"/>
      <c r="G12" s="166"/>
    </row>
  </sheetData>
  <mergeCells count="11">
    <mergeCell ref="G2:G3"/>
    <mergeCell ref="B4:F5"/>
    <mergeCell ref="B6:F6"/>
    <mergeCell ref="B7:C10"/>
    <mergeCell ref="E7:F10"/>
    <mergeCell ref="B11:C11"/>
    <mergeCell ref="E11:F11"/>
    <mergeCell ref="B12:C12"/>
    <mergeCell ref="E12:F12"/>
    <mergeCell ref="B2:F2"/>
    <mergeCell ref="B3:F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G12"/>
  <sheetViews>
    <sheetView workbookViewId="0">
      <selection activeCell="D12" sqref="D12"/>
    </sheetView>
  </sheetViews>
  <sheetFormatPr defaultRowHeight="15" x14ac:dyDescent="0.25"/>
  <cols>
    <col min="2" max="2" width="41.28515625" customWidth="1"/>
    <col min="3" max="3" width="6.85546875" customWidth="1"/>
    <col min="4" max="4" width="35.28515625" customWidth="1"/>
  </cols>
  <sheetData>
    <row r="2" spans="2:7" x14ac:dyDescent="0.25">
      <c r="B2" s="313" t="s">
        <v>784</v>
      </c>
      <c r="C2" s="313"/>
      <c r="D2" s="313"/>
      <c r="E2" s="313"/>
      <c r="F2" s="313"/>
      <c r="G2" s="313"/>
    </row>
    <row r="3" spans="2:7" ht="15.75" thickBot="1" x14ac:dyDescent="0.3">
      <c r="B3" s="314" t="s">
        <v>523</v>
      </c>
      <c r="C3" s="314"/>
      <c r="D3" s="314"/>
      <c r="E3" s="312"/>
      <c r="F3" s="312"/>
      <c r="G3" s="166"/>
    </row>
    <row r="4" spans="2:7" x14ac:dyDescent="0.25">
      <c r="B4" s="315" t="s">
        <v>561</v>
      </c>
      <c r="C4" s="158" t="s">
        <v>1</v>
      </c>
      <c r="D4" s="158" t="s">
        <v>785</v>
      </c>
      <c r="E4" s="312"/>
      <c r="F4" s="312"/>
      <c r="G4" s="416"/>
    </row>
    <row r="5" spans="2:7" x14ac:dyDescent="0.25">
      <c r="B5" s="316"/>
      <c r="C5" s="162" t="s">
        <v>461</v>
      </c>
      <c r="D5" s="162" t="s">
        <v>786</v>
      </c>
      <c r="E5" s="312"/>
      <c r="F5" s="312"/>
      <c r="G5" s="416"/>
    </row>
    <row r="6" spans="2:7" ht="15.75" thickBot="1" x14ac:dyDescent="0.3">
      <c r="B6" s="317"/>
      <c r="C6" s="164"/>
      <c r="D6" s="159" t="s">
        <v>787</v>
      </c>
      <c r="E6" s="312"/>
      <c r="F6" s="312"/>
      <c r="G6" s="416"/>
    </row>
    <row r="7" spans="2:7" ht="15.75" thickBot="1" x14ac:dyDescent="0.3">
      <c r="B7" s="161">
        <v>1</v>
      </c>
      <c r="C7" s="159">
        <v>2</v>
      </c>
      <c r="D7" s="173">
        <v>5</v>
      </c>
      <c r="E7" s="312"/>
      <c r="F7" s="312"/>
      <c r="G7" s="166"/>
    </row>
    <row r="8" spans="2:7" ht="15.75" thickBot="1" x14ac:dyDescent="0.3">
      <c r="B8" s="30" t="s">
        <v>788</v>
      </c>
      <c r="C8" s="183">
        <v>1</v>
      </c>
      <c r="D8" s="148">
        <v>269124</v>
      </c>
      <c r="E8" s="312"/>
      <c r="F8" s="312"/>
      <c r="G8" s="166"/>
    </row>
    <row r="9" spans="2:7" ht="20.25" thickBot="1" x14ac:dyDescent="0.3">
      <c r="B9" s="31" t="s">
        <v>792</v>
      </c>
      <c r="C9" s="160">
        <v>8</v>
      </c>
      <c r="D9" s="171">
        <v>42350</v>
      </c>
      <c r="E9" s="312"/>
      <c r="F9" s="416"/>
      <c r="G9" s="416"/>
    </row>
    <row r="10" spans="2:7" ht="15.75" thickBot="1" x14ac:dyDescent="0.3">
      <c r="B10" s="108" t="s">
        <v>789</v>
      </c>
      <c r="C10" s="165">
        <v>9</v>
      </c>
      <c r="D10" s="171">
        <v>25</v>
      </c>
      <c r="E10" s="312"/>
      <c r="F10" s="416"/>
      <c r="G10" s="416"/>
    </row>
    <row r="11" spans="2:7" ht="15.75" thickBot="1" x14ac:dyDescent="0.3">
      <c r="B11" s="30" t="s">
        <v>790</v>
      </c>
      <c r="C11" s="159">
        <v>10</v>
      </c>
      <c r="D11" s="171">
        <v>0</v>
      </c>
      <c r="E11" s="312"/>
      <c r="F11" s="416"/>
      <c r="G11" s="416"/>
    </row>
    <row r="12" spans="2:7" ht="15.75" thickBot="1" x14ac:dyDescent="0.3">
      <c r="B12" s="30" t="s">
        <v>791</v>
      </c>
      <c r="C12" s="159">
        <v>11</v>
      </c>
      <c r="D12" s="171">
        <v>226749</v>
      </c>
      <c r="E12" s="312"/>
      <c r="F12" s="416"/>
      <c r="G12" s="416"/>
    </row>
  </sheetData>
  <mergeCells count="10">
    <mergeCell ref="B2:G2"/>
    <mergeCell ref="B3:D3"/>
    <mergeCell ref="E3:F8"/>
    <mergeCell ref="B4:B6"/>
    <mergeCell ref="G4:G6"/>
    <mergeCell ref="F10:G10"/>
    <mergeCell ref="F11:G11"/>
    <mergeCell ref="F12:G12"/>
    <mergeCell ref="F9:G9"/>
    <mergeCell ref="E9:E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F17"/>
  <sheetViews>
    <sheetView workbookViewId="0">
      <selection activeCell="E18" sqref="E18"/>
    </sheetView>
  </sheetViews>
  <sheetFormatPr defaultRowHeight="15" x14ac:dyDescent="0.25"/>
  <cols>
    <col min="2" max="2" width="37.5703125" customWidth="1"/>
    <col min="4" max="4" width="17.28515625" customWidth="1"/>
    <col min="5" max="5" width="20.5703125" customWidth="1"/>
  </cols>
  <sheetData>
    <row r="2" spans="2:6" ht="24" customHeight="1" x14ac:dyDescent="0.25">
      <c r="B2" s="313" t="s">
        <v>696</v>
      </c>
      <c r="C2" s="313"/>
      <c r="D2" s="313"/>
      <c r="E2" s="313"/>
      <c r="F2" s="313"/>
    </row>
    <row r="3" spans="2:6" ht="15.75" thickBot="1" x14ac:dyDescent="0.3">
      <c r="B3" s="314" t="s">
        <v>523</v>
      </c>
      <c r="C3" s="314"/>
      <c r="D3" s="314"/>
      <c r="E3" s="314"/>
      <c r="F3" s="98"/>
    </row>
    <row r="4" spans="2:6" ht="52.5" customHeight="1" thickBot="1" x14ac:dyDescent="0.3">
      <c r="B4" s="90" t="s">
        <v>697</v>
      </c>
      <c r="C4" s="93" t="s">
        <v>496</v>
      </c>
      <c r="D4" s="90" t="s">
        <v>698</v>
      </c>
      <c r="E4" s="90" t="s">
        <v>699</v>
      </c>
      <c r="F4" s="92"/>
    </row>
    <row r="5" spans="2:6" ht="15.75" thickBot="1" x14ac:dyDescent="0.3">
      <c r="B5" s="67">
        <v>1</v>
      </c>
      <c r="C5" s="102">
        <v>2</v>
      </c>
      <c r="D5" s="102">
        <v>3</v>
      </c>
      <c r="E5" s="99">
        <v>4</v>
      </c>
      <c r="F5" s="98"/>
    </row>
    <row r="6" spans="2:6" ht="15.75" thickBot="1" x14ac:dyDescent="0.3">
      <c r="B6" s="30" t="s">
        <v>700</v>
      </c>
      <c r="C6" s="95">
        <v>1</v>
      </c>
      <c r="D6" s="183"/>
      <c r="E6" s="267">
        <v>226749</v>
      </c>
      <c r="F6" s="98"/>
    </row>
    <row r="7" spans="2:6" ht="19.5" x14ac:dyDescent="0.25">
      <c r="B7" s="31" t="s">
        <v>716</v>
      </c>
      <c r="C7" s="429"/>
      <c r="D7" s="315" t="s">
        <v>702</v>
      </c>
      <c r="E7" s="316">
        <v>0</v>
      </c>
      <c r="F7" s="308"/>
    </row>
    <row r="8" spans="2:6" ht="15.75" thickBot="1" x14ac:dyDescent="0.3">
      <c r="B8" s="30" t="s">
        <v>701</v>
      </c>
      <c r="C8" s="430"/>
      <c r="D8" s="317"/>
      <c r="E8" s="317"/>
      <c r="F8" s="308"/>
    </row>
    <row r="9" spans="2:6" ht="15.75" thickBot="1" x14ac:dyDescent="0.3">
      <c r="B9" s="30" t="s">
        <v>598</v>
      </c>
      <c r="C9" s="109"/>
      <c r="D9" s="95" t="s">
        <v>703</v>
      </c>
      <c r="E9" s="95">
        <v>0</v>
      </c>
      <c r="F9" s="98"/>
    </row>
    <row r="10" spans="2:6" ht="15.75" thickBot="1" x14ac:dyDescent="0.3">
      <c r="B10" s="30" t="s">
        <v>490</v>
      </c>
      <c r="C10" s="109"/>
      <c r="D10" s="95" t="s">
        <v>704</v>
      </c>
      <c r="E10" s="95">
        <v>0</v>
      </c>
      <c r="F10" s="98"/>
    </row>
    <row r="11" spans="2:6" ht="15.75" thickBot="1" x14ac:dyDescent="0.3">
      <c r="B11" s="30" t="s">
        <v>705</v>
      </c>
      <c r="C11" s="109"/>
      <c r="D11" s="95" t="s">
        <v>706</v>
      </c>
      <c r="E11" s="267">
        <v>226749</v>
      </c>
      <c r="F11" s="98"/>
    </row>
    <row r="12" spans="2:6" ht="15.75" thickBot="1" x14ac:dyDescent="0.3">
      <c r="B12" s="30" t="s">
        <v>707</v>
      </c>
      <c r="C12" s="109"/>
      <c r="D12" s="95" t="s">
        <v>708</v>
      </c>
      <c r="E12" s="95">
        <v>0</v>
      </c>
      <c r="F12" s="98"/>
    </row>
    <row r="13" spans="2:6" ht="15.75" thickBot="1" x14ac:dyDescent="0.3">
      <c r="B13" s="30" t="s">
        <v>491</v>
      </c>
      <c r="C13" s="109"/>
      <c r="D13" s="95" t="s">
        <v>709</v>
      </c>
      <c r="E13" s="95">
        <v>0</v>
      </c>
      <c r="F13" s="98"/>
    </row>
    <row r="14" spans="2:6" ht="15.75" thickBot="1" x14ac:dyDescent="0.3">
      <c r="B14" s="30" t="s">
        <v>619</v>
      </c>
      <c r="C14" s="109"/>
      <c r="D14" s="95" t="s">
        <v>710</v>
      </c>
      <c r="E14" s="95">
        <v>0</v>
      </c>
      <c r="F14" s="98"/>
    </row>
    <row r="15" spans="2:6" ht="20.25" thickBot="1" x14ac:dyDescent="0.3">
      <c r="B15" s="30" t="s">
        <v>711</v>
      </c>
      <c r="C15" s="109"/>
      <c r="D15" s="95" t="s">
        <v>712</v>
      </c>
      <c r="E15" s="95">
        <v>0</v>
      </c>
      <c r="F15" s="98"/>
    </row>
    <row r="16" spans="2:6" ht="15.75" thickBot="1" x14ac:dyDescent="0.3">
      <c r="B16" s="30" t="s">
        <v>713</v>
      </c>
      <c r="C16" s="109"/>
      <c r="D16" s="95" t="s">
        <v>714</v>
      </c>
      <c r="E16" s="95">
        <v>0</v>
      </c>
      <c r="F16" s="98"/>
    </row>
    <row r="17" spans="2:6" ht="15.75" thickBot="1" x14ac:dyDescent="0.3">
      <c r="B17" s="30" t="s">
        <v>620</v>
      </c>
      <c r="C17" s="109"/>
      <c r="D17" s="95" t="s">
        <v>715</v>
      </c>
      <c r="E17" s="95">
        <v>0</v>
      </c>
      <c r="F17" s="98"/>
    </row>
  </sheetData>
  <mergeCells count="6">
    <mergeCell ref="C7:C8"/>
    <mergeCell ref="D7:D8"/>
    <mergeCell ref="E7:E8"/>
    <mergeCell ref="F7:F8"/>
    <mergeCell ref="B2:F2"/>
    <mergeCell ref="B3:E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F8"/>
  <sheetViews>
    <sheetView workbookViewId="0">
      <selection activeCell="F8" sqref="F8"/>
    </sheetView>
  </sheetViews>
  <sheetFormatPr defaultRowHeight="15" x14ac:dyDescent="0.25"/>
  <cols>
    <col min="2" max="2" width="39.140625" customWidth="1"/>
    <col min="3" max="3" width="5.28515625" customWidth="1"/>
    <col min="4" max="4" width="20" customWidth="1"/>
    <col min="5" max="5" width="22.42578125" customWidth="1"/>
  </cols>
  <sheetData>
    <row r="2" spans="2:6" x14ac:dyDescent="0.25">
      <c r="B2" s="313" t="s">
        <v>653</v>
      </c>
      <c r="C2" s="313"/>
      <c r="D2" s="313"/>
      <c r="E2" s="313"/>
      <c r="F2" s="313"/>
    </row>
    <row r="3" spans="2:6" ht="15.75" thickBot="1" x14ac:dyDescent="0.3">
      <c r="B3" s="314" t="s">
        <v>548</v>
      </c>
      <c r="C3" s="314"/>
      <c r="D3" s="314"/>
      <c r="E3" s="373"/>
      <c r="F3" s="62"/>
    </row>
    <row r="4" spans="2:6" ht="15.75" thickBot="1" x14ac:dyDescent="0.3">
      <c r="B4" s="315"/>
      <c r="C4" s="315" t="s">
        <v>496</v>
      </c>
      <c r="D4" s="330" t="s">
        <v>655</v>
      </c>
      <c r="E4" s="68" t="s">
        <v>654</v>
      </c>
      <c r="F4" s="62"/>
    </row>
    <row r="5" spans="2:6" ht="15.75" thickBot="1" x14ac:dyDescent="0.3">
      <c r="B5" s="317"/>
      <c r="C5" s="341"/>
      <c r="D5" s="341"/>
      <c r="E5" s="49" t="s">
        <v>799</v>
      </c>
      <c r="F5" s="62"/>
    </row>
    <row r="6" spans="2:6" ht="15.75" thickBot="1" x14ac:dyDescent="0.3">
      <c r="B6" s="46">
        <v>1</v>
      </c>
      <c r="C6" s="49">
        <v>2</v>
      </c>
      <c r="D6" s="173">
        <v>3</v>
      </c>
      <c r="E6" s="173">
        <v>5</v>
      </c>
      <c r="F6" s="62"/>
    </row>
    <row r="7" spans="2:6" ht="14.25" customHeight="1" thickBot="1" x14ac:dyDescent="0.3">
      <c r="B7" s="31" t="s">
        <v>656</v>
      </c>
      <c r="C7" s="176">
        <v>1</v>
      </c>
      <c r="D7" s="194">
        <v>67619.3</v>
      </c>
      <c r="E7" s="148"/>
      <c r="F7" s="62"/>
    </row>
    <row r="8" spans="2:6" ht="32.25" customHeight="1" thickBot="1" x14ac:dyDescent="0.3">
      <c r="B8" s="108" t="s">
        <v>759</v>
      </c>
      <c r="C8" s="187">
        <v>3</v>
      </c>
      <c r="D8" s="194">
        <v>32581.3</v>
      </c>
      <c r="E8" s="148">
        <v>8816.7999999999993</v>
      </c>
      <c r="F8" s="69"/>
    </row>
  </sheetData>
  <mergeCells count="5">
    <mergeCell ref="C4:C5"/>
    <mergeCell ref="D4:D5"/>
    <mergeCell ref="B2:F2"/>
    <mergeCell ref="B3:E3"/>
    <mergeCell ref="B4:B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K16"/>
  <sheetViews>
    <sheetView topLeftCell="A4" workbookViewId="0">
      <selection activeCell="I17" sqref="I17"/>
    </sheetView>
  </sheetViews>
  <sheetFormatPr defaultRowHeight="15" x14ac:dyDescent="0.25"/>
  <cols>
    <col min="2" max="2" width="35.85546875" customWidth="1"/>
    <col min="3" max="4" width="9.140625" customWidth="1"/>
    <col min="5" max="5" width="11.7109375" customWidth="1"/>
    <col min="6" max="7" width="11.140625" customWidth="1"/>
    <col min="8" max="8" width="12.140625" customWidth="1"/>
    <col min="9" max="9" width="12.42578125" customWidth="1"/>
    <col min="10" max="10" width="13" customWidth="1"/>
    <col min="11" max="11" width="11.7109375" customWidth="1"/>
  </cols>
  <sheetData>
    <row r="2" spans="2:11" x14ac:dyDescent="0.25">
      <c r="B2" s="313" t="s">
        <v>552</v>
      </c>
      <c r="C2" s="313"/>
      <c r="D2" s="313"/>
      <c r="E2" s="313"/>
      <c r="F2" s="313"/>
      <c r="G2" s="313"/>
      <c r="H2" s="313"/>
      <c r="I2" s="313"/>
      <c r="J2" s="313"/>
      <c r="K2" s="313"/>
    </row>
    <row r="3" spans="2:11" ht="15.75" thickBot="1" x14ac:dyDescent="0.3">
      <c r="B3" s="314" t="s">
        <v>548</v>
      </c>
      <c r="C3" s="314"/>
      <c r="D3" s="314"/>
      <c r="E3" s="314"/>
      <c r="F3" s="314"/>
      <c r="G3" s="314"/>
      <c r="H3" s="314"/>
      <c r="I3" s="314"/>
      <c r="J3" s="314"/>
      <c r="K3" s="314"/>
    </row>
    <row r="4" spans="2:11" ht="24" customHeight="1" thickBot="1" x14ac:dyDescent="0.3">
      <c r="B4" s="315" t="s">
        <v>561</v>
      </c>
      <c r="C4" s="315" t="s">
        <v>496</v>
      </c>
      <c r="D4" s="315" t="s">
        <v>562</v>
      </c>
      <c r="E4" s="318" t="s">
        <v>553</v>
      </c>
      <c r="F4" s="319"/>
      <c r="G4" s="319"/>
      <c r="H4" s="319"/>
      <c r="I4" s="319"/>
      <c r="J4" s="319"/>
      <c r="K4" s="320"/>
    </row>
    <row r="5" spans="2:11" ht="39.75" thickBot="1" x14ac:dyDescent="0.3">
      <c r="B5" s="377"/>
      <c r="C5" s="377"/>
      <c r="D5" s="377"/>
      <c r="E5" s="23" t="s">
        <v>554</v>
      </c>
      <c r="F5" s="28" t="s">
        <v>563</v>
      </c>
      <c r="G5" s="28" t="s">
        <v>549</v>
      </c>
      <c r="H5" s="28" t="s">
        <v>564</v>
      </c>
      <c r="I5" s="23" t="s">
        <v>555</v>
      </c>
      <c r="J5" s="28" t="s">
        <v>566</v>
      </c>
      <c r="K5" s="28" t="s">
        <v>565</v>
      </c>
    </row>
    <row r="6" spans="2:11" ht="15.75" thickBot="1" x14ac:dyDescent="0.3">
      <c r="B6" s="67">
        <v>1</v>
      </c>
      <c r="C6" s="70">
        <v>2</v>
      </c>
      <c r="D6" s="70">
        <v>3</v>
      </c>
      <c r="E6" s="70">
        <v>4</v>
      </c>
      <c r="F6" s="70">
        <v>10</v>
      </c>
      <c r="G6" s="70">
        <v>11</v>
      </c>
      <c r="H6" s="70">
        <v>12</v>
      </c>
      <c r="I6" s="70">
        <v>13</v>
      </c>
      <c r="J6" s="70">
        <v>14</v>
      </c>
      <c r="K6" s="65">
        <v>15</v>
      </c>
    </row>
    <row r="7" spans="2:11" ht="29.25" customHeight="1" thickBot="1" x14ac:dyDescent="0.3">
      <c r="B7" s="83" t="s">
        <v>567</v>
      </c>
      <c r="C7" s="28">
        <v>1</v>
      </c>
      <c r="D7" s="147">
        <v>100058.2</v>
      </c>
      <c r="E7" s="147">
        <v>85039.2</v>
      </c>
      <c r="F7" s="147">
        <v>5060</v>
      </c>
      <c r="G7" s="267">
        <v>0</v>
      </c>
      <c r="H7" s="267">
        <v>0</v>
      </c>
      <c r="I7" s="267">
        <v>0</v>
      </c>
      <c r="J7" s="267">
        <v>0</v>
      </c>
      <c r="K7" s="184">
        <v>9959</v>
      </c>
    </row>
    <row r="8" spans="2:11" ht="30" thickBot="1" x14ac:dyDescent="0.3">
      <c r="B8" s="83" t="s">
        <v>568</v>
      </c>
      <c r="C8" s="25">
        <v>2</v>
      </c>
      <c r="D8" s="171">
        <v>58104.3</v>
      </c>
      <c r="E8" s="171">
        <v>58104.3</v>
      </c>
      <c r="F8" s="267">
        <v>0</v>
      </c>
      <c r="G8" s="267">
        <v>0</v>
      </c>
      <c r="H8" s="267">
        <v>0</v>
      </c>
      <c r="I8" s="267">
        <v>0</v>
      </c>
      <c r="J8" s="267">
        <v>0</v>
      </c>
      <c r="K8" s="267">
        <v>0</v>
      </c>
    </row>
    <row r="9" spans="2:11" ht="25.5" customHeight="1" thickBot="1" x14ac:dyDescent="0.3">
      <c r="B9" s="87" t="s">
        <v>571</v>
      </c>
      <c r="C9" s="25">
        <v>3</v>
      </c>
      <c r="D9" s="171">
        <v>54104.3</v>
      </c>
      <c r="E9" s="171">
        <v>58104.3</v>
      </c>
      <c r="F9" s="267">
        <v>0</v>
      </c>
      <c r="G9" s="267">
        <v>0</v>
      </c>
      <c r="H9" s="267">
        <v>0</v>
      </c>
      <c r="I9" s="267">
        <v>0</v>
      </c>
      <c r="J9" s="267">
        <v>0</v>
      </c>
      <c r="K9" s="267">
        <v>0</v>
      </c>
    </row>
    <row r="10" spans="2:11" ht="19.5" customHeight="1" thickBot="1" x14ac:dyDescent="0.3">
      <c r="B10" s="86" t="s">
        <v>556</v>
      </c>
      <c r="C10" s="25">
        <v>4</v>
      </c>
      <c r="D10" s="171">
        <v>0</v>
      </c>
      <c r="E10" s="171">
        <v>0</v>
      </c>
      <c r="F10" s="267">
        <v>0</v>
      </c>
      <c r="G10" s="267">
        <v>0</v>
      </c>
      <c r="H10" s="267">
        <v>0</v>
      </c>
      <c r="I10" s="267">
        <v>0</v>
      </c>
      <c r="J10" s="267">
        <v>0</v>
      </c>
      <c r="K10" s="267">
        <v>0</v>
      </c>
    </row>
    <row r="11" spans="2:11" ht="21" customHeight="1" thickBot="1" x14ac:dyDescent="0.3">
      <c r="B11" s="81" t="s">
        <v>557</v>
      </c>
      <c r="C11" s="25">
        <v>5</v>
      </c>
      <c r="D11" s="267">
        <v>0</v>
      </c>
      <c r="E11" s="267">
        <v>0</v>
      </c>
      <c r="F11" s="267">
        <v>0</v>
      </c>
      <c r="G11" s="267">
        <v>0</v>
      </c>
      <c r="H11" s="267">
        <v>0</v>
      </c>
      <c r="I11" s="267">
        <v>0</v>
      </c>
      <c r="J11" s="267">
        <v>0</v>
      </c>
      <c r="K11" s="267">
        <v>0</v>
      </c>
    </row>
    <row r="12" spans="2:11" ht="29.25" customHeight="1" thickBot="1" x14ac:dyDescent="0.3">
      <c r="B12" s="84" t="s">
        <v>569</v>
      </c>
      <c r="C12" s="25">
        <v>6</v>
      </c>
      <c r="D12" s="267">
        <v>0</v>
      </c>
      <c r="E12" s="267">
        <v>0</v>
      </c>
      <c r="F12" s="267">
        <v>0</v>
      </c>
      <c r="G12" s="267">
        <v>0</v>
      </c>
      <c r="H12" s="267">
        <v>0</v>
      </c>
      <c r="I12" s="267">
        <v>0</v>
      </c>
      <c r="J12" s="267">
        <v>0</v>
      </c>
      <c r="K12" s="267">
        <v>0</v>
      </c>
    </row>
    <row r="13" spans="2:11" ht="27" customHeight="1" thickBot="1" x14ac:dyDescent="0.3">
      <c r="B13" s="85" t="s">
        <v>570</v>
      </c>
      <c r="C13" s="71">
        <v>7</v>
      </c>
      <c r="D13" s="171">
        <v>11880</v>
      </c>
      <c r="E13" s="171">
        <v>5163.3</v>
      </c>
      <c r="F13" s="171">
        <v>5060</v>
      </c>
      <c r="G13" s="267">
        <v>0</v>
      </c>
      <c r="H13" s="267">
        <v>0</v>
      </c>
      <c r="I13" s="267">
        <v>0</v>
      </c>
      <c r="J13" s="267">
        <v>0</v>
      </c>
      <c r="K13" s="174">
        <v>1656.7</v>
      </c>
    </row>
    <row r="14" spans="2:11" ht="26.25" customHeight="1" thickBot="1" x14ac:dyDescent="0.3">
      <c r="B14" s="81" t="s">
        <v>558</v>
      </c>
      <c r="C14" s="34">
        <v>8</v>
      </c>
      <c r="D14" s="171">
        <v>29566.799999999999</v>
      </c>
      <c r="E14" s="171">
        <v>21264.5</v>
      </c>
      <c r="F14" s="267">
        <v>0</v>
      </c>
      <c r="G14" s="267">
        <v>0</v>
      </c>
      <c r="H14" s="267">
        <v>0</v>
      </c>
      <c r="I14" s="267">
        <v>0</v>
      </c>
      <c r="J14" s="267">
        <v>0</v>
      </c>
      <c r="K14" s="174">
        <v>8302.2999999999993</v>
      </c>
    </row>
    <row r="15" spans="2:11" ht="28.5" customHeight="1" thickBot="1" x14ac:dyDescent="0.3">
      <c r="B15" s="81" t="s">
        <v>559</v>
      </c>
      <c r="C15" s="34">
        <v>9</v>
      </c>
      <c r="D15" s="267">
        <v>0</v>
      </c>
      <c r="E15" s="267">
        <v>0</v>
      </c>
      <c r="F15" s="267">
        <v>0</v>
      </c>
      <c r="G15" s="267">
        <v>0</v>
      </c>
      <c r="H15" s="267">
        <v>0</v>
      </c>
      <c r="I15" s="267">
        <v>0</v>
      </c>
      <c r="J15" s="267">
        <v>0</v>
      </c>
      <c r="K15" s="267">
        <v>0</v>
      </c>
    </row>
    <row r="16" spans="2:11" ht="27.75" customHeight="1" thickBot="1" x14ac:dyDescent="0.3">
      <c r="B16" s="81" t="s">
        <v>560</v>
      </c>
      <c r="C16" s="34">
        <v>10</v>
      </c>
      <c r="D16" s="171">
        <v>507.1</v>
      </c>
      <c r="E16" s="171">
        <v>507.1</v>
      </c>
      <c r="F16" s="267">
        <v>0</v>
      </c>
      <c r="G16" s="267">
        <v>0</v>
      </c>
      <c r="H16" s="267">
        <v>0</v>
      </c>
      <c r="I16" s="267">
        <v>0</v>
      </c>
      <c r="J16" s="267">
        <v>0</v>
      </c>
      <c r="K16" s="267">
        <v>0</v>
      </c>
    </row>
  </sheetData>
  <mergeCells count="6">
    <mergeCell ref="D4:D5"/>
    <mergeCell ref="B2:K2"/>
    <mergeCell ref="B3:K3"/>
    <mergeCell ref="E4:K4"/>
    <mergeCell ref="B4:B5"/>
    <mergeCell ref="C4:C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G9"/>
  <sheetViews>
    <sheetView workbookViewId="0">
      <selection activeCell="G8" sqref="G8"/>
    </sheetView>
  </sheetViews>
  <sheetFormatPr defaultRowHeight="15" x14ac:dyDescent="0.25"/>
  <cols>
    <col min="3" max="3" width="33.5703125" customWidth="1"/>
    <col min="5" max="5" width="28.140625" customWidth="1"/>
    <col min="6" max="6" width="31" customWidth="1"/>
  </cols>
  <sheetData>
    <row r="2" spans="2:7" x14ac:dyDescent="0.25">
      <c r="B2" s="313" t="s">
        <v>626</v>
      </c>
      <c r="C2" s="313"/>
      <c r="D2" s="313"/>
      <c r="E2" s="313"/>
      <c r="F2" s="313"/>
      <c r="G2" s="313"/>
    </row>
    <row r="3" spans="2:7" ht="15.75" thickBot="1" x14ac:dyDescent="0.3">
      <c r="B3" s="312"/>
      <c r="C3" s="373" t="s">
        <v>627</v>
      </c>
      <c r="D3" s="373"/>
      <c r="E3" s="373"/>
      <c r="F3" s="373"/>
      <c r="G3" s="62"/>
    </row>
    <row r="4" spans="2:7" ht="19.5" customHeight="1" thickBot="1" x14ac:dyDescent="0.3">
      <c r="B4" s="312"/>
      <c r="C4" s="375" t="s">
        <v>628</v>
      </c>
      <c r="D4" s="106" t="s">
        <v>496</v>
      </c>
      <c r="E4" s="82" t="s">
        <v>629</v>
      </c>
      <c r="F4" s="111" t="s">
        <v>630</v>
      </c>
      <c r="G4" s="62"/>
    </row>
    <row r="5" spans="2:7" ht="20.25" thickBot="1" x14ac:dyDescent="0.3">
      <c r="B5" s="312"/>
      <c r="C5" s="465"/>
      <c r="D5" s="78"/>
      <c r="E5" s="78" t="s">
        <v>633</v>
      </c>
      <c r="F5" s="80" t="s">
        <v>634</v>
      </c>
      <c r="G5" s="69"/>
    </row>
    <row r="6" spans="2:7" ht="15.75" thickBot="1" x14ac:dyDescent="0.3">
      <c r="B6" s="312"/>
      <c r="C6" s="46">
        <v>1</v>
      </c>
      <c r="D6" s="49">
        <v>2</v>
      </c>
      <c r="E6" s="49">
        <v>3</v>
      </c>
      <c r="F6" s="49">
        <v>5</v>
      </c>
      <c r="G6" s="62"/>
    </row>
    <row r="7" spans="2:7" ht="15.75" thickBot="1" x14ac:dyDescent="0.3">
      <c r="B7" s="312"/>
      <c r="C7" s="30" t="s">
        <v>631</v>
      </c>
      <c r="D7" s="49">
        <v>3</v>
      </c>
      <c r="E7" s="147">
        <v>13.5</v>
      </c>
      <c r="F7" s="147">
        <v>23167.599999999999</v>
      </c>
      <c r="G7" s="62"/>
    </row>
    <row r="8" spans="2:7" ht="15.75" thickBot="1" x14ac:dyDescent="0.3">
      <c r="B8" s="312"/>
      <c r="C8" s="30" t="s">
        <v>632</v>
      </c>
      <c r="D8" s="49">
        <v>4</v>
      </c>
      <c r="E8" s="171">
        <v>0</v>
      </c>
      <c r="F8" s="171">
        <v>0</v>
      </c>
      <c r="G8" s="62"/>
    </row>
    <row r="9" spans="2:7" x14ac:dyDescent="0.25">
      <c r="B9" s="312"/>
      <c r="C9" s="441"/>
      <c r="D9" s="441"/>
      <c r="E9" s="441"/>
      <c r="F9" s="441"/>
      <c r="G9" s="62"/>
    </row>
  </sheetData>
  <mergeCells count="5">
    <mergeCell ref="C9:F9"/>
    <mergeCell ref="B2:G2"/>
    <mergeCell ref="B3:B9"/>
    <mergeCell ref="C3:F3"/>
    <mergeCell ref="C4: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6"/>
  <sheetViews>
    <sheetView workbookViewId="0">
      <selection activeCell="F15" sqref="F15"/>
    </sheetView>
  </sheetViews>
  <sheetFormatPr defaultRowHeight="15" x14ac:dyDescent="0.25"/>
  <cols>
    <col min="3" max="3" width="45.42578125" customWidth="1"/>
  </cols>
  <sheetData>
    <row r="1" spans="2:8" ht="30" customHeight="1" x14ac:dyDescent="0.25">
      <c r="B1" s="313" t="s">
        <v>677</v>
      </c>
      <c r="C1" s="284"/>
      <c r="D1" s="284"/>
      <c r="E1" s="284"/>
      <c r="F1" s="284"/>
      <c r="G1" s="284"/>
      <c r="H1" s="284"/>
    </row>
    <row r="2" spans="2:8" ht="23.25" thickBot="1" x14ac:dyDescent="0.3">
      <c r="B2" s="112" t="s">
        <v>672</v>
      </c>
    </row>
    <row r="3" spans="2:8" ht="21.75" customHeight="1" thickBot="1" x14ac:dyDescent="0.3">
      <c r="B3" s="312"/>
      <c r="C3" s="323" t="s">
        <v>673</v>
      </c>
      <c r="D3" s="324"/>
      <c r="E3" s="100">
        <v>17</v>
      </c>
      <c r="F3" s="37">
        <f>SUM(F4+F10)</f>
        <v>9</v>
      </c>
      <c r="G3" s="99" t="s">
        <v>49</v>
      </c>
      <c r="H3" s="98"/>
    </row>
    <row r="4" spans="2:8" ht="23.25" customHeight="1" thickBot="1" x14ac:dyDescent="0.3">
      <c r="B4" s="312"/>
      <c r="C4" s="325" t="s">
        <v>765</v>
      </c>
      <c r="D4" s="326"/>
      <c r="E4" s="135">
        <v>18</v>
      </c>
      <c r="F4" s="142">
        <f>SUM(F5:F9)</f>
        <v>9</v>
      </c>
      <c r="G4" s="137" t="s">
        <v>49</v>
      </c>
      <c r="H4" s="136"/>
    </row>
    <row r="5" spans="2:8" ht="21" customHeight="1" thickBot="1" x14ac:dyDescent="0.3">
      <c r="B5" s="312"/>
      <c r="C5" s="321" t="s">
        <v>764</v>
      </c>
      <c r="D5" s="322"/>
      <c r="E5" s="143">
        <v>19</v>
      </c>
      <c r="F5" s="142">
        <v>3</v>
      </c>
      <c r="G5" s="144" t="s">
        <v>49</v>
      </c>
      <c r="H5" s="136"/>
    </row>
    <row r="6" spans="2:8" ht="15.75" thickBot="1" x14ac:dyDescent="0.3">
      <c r="B6" s="312"/>
      <c r="C6" s="328" t="s">
        <v>674</v>
      </c>
      <c r="D6" s="329"/>
      <c r="E6" s="96">
        <v>20</v>
      </c>
      <c r="F6" s="142">
        <v>3</v>
      </c>
      <c r="G6" s="97" t="s">
        <v>49</v>
      </c>
      <c r="H6" s="98"/>
    </row>
    <row r="7" spans="2:8" ht="19.5" customHeight="1" thickBot="1" x14ac:dyDescent="0.3">
      <c r="B7" s="312"/>
      <c r="C7" s="321" t="s">
        <v>675</v>
      </c>
      <c r="D7" s="322"/>
      <c r="E7" s="100">
        <v>21</v>
      </c>
      <c r="F7" s="142">
        <v>3</v>
      </c>
      <c r="G7" s="99" t="s">
        <v>49</v>
      </c>
      <c r="H7" s="98"/>
    </row>
    <row r="8" spans="2:8" ht="15.75" thickBot="1" x14ac:dyDescent="0.3">
      <c r="B8" s="312"/>
      <c r="C8" s="328" t="s">
        <v>676</v>
      </c>
      <c r="D8" s="329"/>
      <c r="E8" s="96">
        <v>22</v>
      </c>
      <c r="F8" s="142">
        <v>0</v>
      </c>
      <c r="G8" s="97" t="s">
        <v>49</v>
      </c>
      <c r="H8" s="98"/>
    </row>
    <row r="9" spans="2:8" ht="19.5" customHeight="1" thickBot="1" x14ac:dyDescent="0.3">
      <c r="B9" s="312"/>
      <c r="C9" s="321" t="s">
        <v>671</v>
      </c>
      <c r="D9" s="322"/>
      <c r="E9" s="100">
        <v>23</v>
      </c>
      <c r="F9" s="142">
        <v>0</v>
      </c>
      <c r="G9" s="99" t="s">
        <v>49</v>
      </c>
      <c r="H9" s="98"/>
    </row>
    <row r="10" spans="2:8" ht="15.75" thickBot="1" x14ac:dyDescent="0.3">
      <c r="B10" s="312"/>
      <c r="C10" s="325" t="s">
        <v>157</v>
      </c>
      <c r="D10" s="326"/>
      <c r="E10" s="96">
        <v>24</v>
      </c>
      <c r="F10" s="142">
        <f>SUM(F11:F15)</f>
        <v>0</v>
      </c>
      <c r="G10" s="97" t="s">
        <v>49</v>
      </c>
      <c r="H10" s="98"/>
    </row>
    <row r="11" spans="2:8" ht="24.75" customHeight="1" thickBot="1" x14ac:dyDescent="0.3">
      <c r="B11" s="312"/>
      <c r="C11" s="321" t="s">
        <v>764</v>
      </c>
      <c r="D11" s="322"/>
      <c r="E11" s="143">
        <v>25</v>
      </c>
      <c r="F11" s="142">
        <v>0</v>
      </c>
      <c r="G11" s="144" t="s">
        <v>49</v>
      </c>
      <c r="H11" s="136"/>
    </row>
    <row r="12" spans="2:8" ht="15.75" thickBot="1" x14ac:dyDescent="0.3">
      <c r="B12" s="312"/>
      <c r="C12" s="328" t="s">
        <v>674</v>
      </c>
      <c r="D12" s="329"/>
      <c r="E12" s="96">
        <v>26</v>
      </c>
      <c r="F12" s="142">
        <v>0</v>
      </c>
      <c r="G12" s="97" t="s">
        <v>49</v>
      </c>
      <c r="H12" s="98"/>
    </row>
    <row r="13" spans="2:8" ht="19.5" customHeight="1" thickBot="1" x14ac:dyDescent="0.3">
      <c r="B13" s="312"/>
      <c r="C13" s="321" t="s">
        <v>675</v>
      </c>
      <c r="D13" s="322"/>
      <c r="E13" s="100">
        <v>27</v>
      </c>
      <c r="F13" s="142">
        <v>0</v>
      </c>
      <c r="G13" s="99" t="s">
        <v>49</v>
      </c>
      <c r="H13" s="98"/>
    </row>
    <row r="14" spans="2:8" ht="15.75" thickBot="1" x14ac:dyDescent="0.3">
      <c r="B14" s="312"/>
      <c r="C14" s="328" t="s">
        <v>676</v>
      </c>
      <c r="D14" s="329"/>
      <c r="E14" s="96">
        <v>28</v>
      </c>
      <c r="F14" s="142">
        <v>0</v>
      </c>
      <c r="G14" s="97" t="s">
        <v>49</v>
      </c>
      <c r="H14" s="98"/>
    </row>
    <row r="15" spans="2:8" ht="19.5" customHeight="1" thickBot="1" x14ac:dyDescent="0.3">
      <c r="B15" s="312"/>
      <c r="C15" s="321" t="s">
        <v>671</v>
      </c>
      <c r="D15" s="322"/>
      <c r="E15" s="100">
        <v>29</v>
      </c>
      <c r="F15" s="123">
        <v>0</v>
      </c>
      <c r="G15" s="99" t="s">
        <v>49</v>
      </c>
      <c r="H15" s="98"/>
    </row>
    <row r="16" spans="2:8" ht="19.5" customHeight="1" x14ac:dyDescent="0.25">
      <c r="B16" s="327"/>
      <c r="C16" s="327"/>
      <c r="D16" s="312"/>
      <c r="E16" s="312"/>
      <c r="F16" s="312"/>
      <c r="G16" s="312"/>
      <c r="H16" s="98"/>
    </row>
  </sheetData>
  <mergeCells count="17">
    <mergeCell ref="B16:C16"/>
    <mergeCell ref="D16:G16"/>
    <mergeCell ref="C8:D8"/>
    <mergeCell ref="C9:D9"/>
    <mergeCell ref="C10:D10"/>
    <mergeCell ref="C11:D11"/>
    <mergeCell ref="C13:D13"/>
    <mergeCell ref="C14:D14"/>
    <mergeCell ref="C15:D15"/>
    <mergeCell ref="C12:D12"/>
    <mergeCell ref="B3:B15"/>
    <mergeCell ref="C6:D6"/>
    <mergeCell ref="C7:D7"/>
    <mergeCell ref="B1:H1"/>
    <mergeCell ref="C5:D5"/>
    <mergeCell ref="C3:D3"/>
    <mergeCell ref="C4: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H54"/>
  <sheetViews>
    <sheetView zoomScaleNormal="100" workbookViewId="0">
      <selection activeCell="Z26" sqref="Z26"/>
    </sheetView>
  </sheetViews>
  <sheetFormatPr defaultRowHeight="15" x14ac:dyDescent="0.25"/>
  <cols>
    <col min="2" max="2" width="33.5703125" customWidth="1"/>
    <col min="3" max="3" width="5" customWidth="1"/>
    <col min="4" max="4" width="10.85546875" customWidth="1"/>
    <col min="5" max="5" width="8" customWidth="1"/>
    <col min="9" max="9" width="9.140625" customWidth="1"/>
    <col min="10" max="10" width="7.85546875" customWidth="1"/>
    <col min="11" max="11" width="7.42578125" customWidth="1"/>
    <col min="12" max="12" width="9.140625" customWidth="1"/>
    <col min="13" max="13" width="0" hidden="1" customWidth="1"/>
    <col min="14" max="14" width="9.140625" hidden="1" customWidth="1"/>
    <col min="15" max="16" width="0" hidden="1" customWidth="1"/>
    <col min="19" max="19" width="9.28515625" customWidth="1"/>
    <col min="23" max="23" width="18.140625" customWidth="1"/>
    <col min="24" max="24" width="10.85546875" customWidth="1"/>
    <col min="25" max="25" width="15.5703125" customWidth="1"/>
    <col min="26" max="27" width="14.85546875" customWidth="1"/>
    <col min="28" max="28" width="18.5703125" customWidth="1"/>
    <col min="29" max="30" width="0" hidden="1" customWidth="1"/>
    <col min="31" max="31" width="31.5703125" hidden="1" customWidth="1"/>
    <col min="32" max="32" width="15.7109375" hidden="1" customWidth="1"/>
    <col min="33" max="50" width="0" hidden="1" customWidth="1"/>
  </cols>
  <sheetData>
    <row r="2" spans="2:34" x14ac:dyDescent="0.25">
      <c r="B2" s="313" t="s">
        <v>478</v>
      </c>
      <c r="C2" s="313"/>
      <c r="D2" s="313"/>
      <c r="E2" s="313"/>
      <c r="F2" s="313"/>
      <c r="G2" s="313"/>
      <c r="H2" s="313"/>
      <c r="I2" s="313"/>
      <c r="J2" s="313"/>
      <c r="K2" s="313"/>
      <c r="L2" s="313"/>
      <c r="M2" s="313"/>
      <c r="N2" s="313"/>
      <c r="O2" s="313"/>
      <c r="P2" s="313"/>
    </row>
    <row r="3" spans="2:34" ht="15.75" thickBot="1" x14ac:dyDescent="0.3">
      <c r="B3" s="314"/>
      <c r="C3" s="314"/>
      <c r="D3" s="314"/>
      <c r="E3" s="314"/>
      <c r="F3" s="314"/>
      <c r="G3" s="314"/>
      <c r="H3" s="314"/>
      <c r="I3" s="314"/>
      <c r="J3" s="314"/>
      <c r="K3" s="314"/>
      <c r="L3" s="314"/>
      <c r="M3" s="314"/>
      <c r="N3" s="314"/>
      <c r="O3" s="314"/>
      <c r="P3" s="314"/>
    </row>
    <row r="4" spans="2:34" ht="19.5" customHeight="1" thickBot="1" x14ac:dyDescent="0.3">
      <c r="B4" s="315" t="s">
        <v>495</v>
      </c>
      <c r="C4" s="315" t="s">
        <v>496</v>
      </c>
      <c r="D4" s="315" t="s">
        <v>597</v>
      </c>
      <c r="E4" s="315" t="s">
        <v>732</v>
      </c>
      <c r="F4" s="330" t="s">
        <v>479</v>
      </c>
      <c r="G4" s="331"/>
      <c r="H4" s="331"/>
      <c r="I4" s="332"/>
      <c r="J4" s="315" t="s">
        <v>498</v>
      </c>
      <c r="K4" s="330" t="s">
        <v>480</v>
      </c>
      <c r="L4" s="332"/>
      <c r="M4" s="330" t="s">
        <v>481</v>
      </c>
      <c r="N4" s="331"/>
      <c r="O4" s="331"/>
      <c r="P4" s="332"/>
      <c r="Q4" s="332" t="s">
        <v>506</v>
      </c>
      <c r="R4" s="318" t="s">
        <v>503</v>
      </c>
      <c r="S4" s="319"/>
      <c r="T4" s="319"/>
      <c r="U4" s="319"/>
      <c r="V4" s="319"/>
      <c r="W4" s="331"/>
      <c r="X4" s="331"/>
      <c r="Y4" s="352" t="s">
        <v>513</v>
      </c>
      <c r="Z4" s="353"/>
      <c r="AA4" s="362"/>
      <c r="AB4" s="360" t="s">
        <v>519</v>
      </c>
    </row>
    <row r="5" spans="2:34" ht="25.5" customHeight="1" thickBot="1" x14ac:dyDescent="0.3">
      <c r="B5" s="336"/>
      <c r="C5" s="336"/>
      <c r="D5" s="336"/>
      <c r="E5" s="336"/>
      <c r="F5" s="333"/>
      <c r="G5" s="334"/>
      <c r="H5" s="334"/>
      <c r="I5" s="335"/>
      <c r="J5" s="336"/>
      <c r="K5" s="333"/>
      <c r="L5" s="335"/>
      <c r="M5" s="333"/>
      <c r="N5" s="334"/>
      <c r="O5" s="334"/>
      <c r="P5" s="335"/>
      <c r="Q5" s="350"/>
      <c r="R5" s="315" t="s">
        <v>507</v>
      </c>
      <c r="S5" s="315" t="s">
        <v>508</v>
      </c>
      <c r="T5" s="315" t="s">
        <v>509</v>
      </c>
      <c r="U5" s="315" t="s">
        <v>510</v>
      </c>
      <c r="V5" s="330" t="s">
        <v>504</v>
      </c>
      <c r="W5" s="352" t="s">
        <v>505</v>
      </c>
      <c r="X5" s="353"/>
      <c r="Y5" s="354"/>
      <c r="Z5" s="339"/>
      <c r="AA5" s="366"/>
      <c r="AB5" s="361"/>
    </row>
    <row r="6" spans="2:34" ht="19.5" customHeight="1" x14ac:dyDescent="0.25">
      <c r="B6" s="336"/>
      <c r="C6" s="336"/>
      <c r="D6" s="336"/>
      <c r="E6" s="336"/>
      <c r="F6" s="330" t="s">
        <v>482</v>
      </c>
      <c r="G6" s="331"/>
      <c r="H6" s="332"/>
      <c r="I6" s="315" t="s">
        <v>499</v>
      </c>
      <c r="J6" s="336"/>
      <c r="K6" s="315" t="s">
        <v>501</v>
      </c>
      <c r="L6" s="315" t="s">
        <v>502</v>
      </c>
      <c r="M6" s="315" t="s">
        <v>483</v>
      </c>
      <c r="N6" s="330" t="s">
        <v>484</v>
      </c>
      <c r="O6" s="331"/>
      <c r="P6" s="332"/>
      <c r="Q6" s="350"/>
      <c r="R6" s="336"/>
      <c r="S6" s="336"/>
      <c r="T6" s="336"/>
      <c r="U6" s="336"/>
      <c r="V6" s="338"/>
      <c r="W6" s="354"/>
      <c r="X6" s="339"/>
      <c r="Y6" s="354"/>
      <c r="Z6" s="339"/>
      <c r="AA6" s="366"/>
      <c r="AB6" s="361"/>
    </row>
    <row r="7" spans="2:34" ht="19.5" customHeight="1" thickBot="1" x14ac:dyDescent="0.3">
      <c r="B7" s="336"/>
      <c r="C7" s="336"/>
      <c r="D7" s="336"/>
      <c r="E7" s="336"/>
      <c r="F7" s="338"/>
      <c r="G7" s="339"/>
      <c r="H7" s="340"/>
      <c r="I7" s="316"/>
      <c r="J7" s="336"/>
      <c r="K7" s="336"/>
      <c r="L7" s="336"/>
      <c r="M7" s="316"/>
      <c r="N7" s="338"/>
      <c r="O7" s="346"/>
      <c r="P7" s="340"/>
      <c r="Q7" s="350"/>
      <c r="R7" s="336"/>
      <c r="S7" s="336"/>
      <c r="T7" s="336"/>
      <c r="U7" s="336"/>
      <c r="V7" s="338"/>
      <c r="W7" s="354"/>
      <c r="X7" s="339"/>
      <c r="Y7" s="355"/>
      <c r="Z7" s="367"/>
      <c r="AA7" s="364"/>
      <c r="AB7" s="274"/>
    </row>
    <row r="8" spans="2:34" ht="15.75" hidden="1" customHeight="1" thickBot="1" x14ac:dyDescent="0.3">
      <c r="B8" s="336"/>
      <c r="C8" s="336"/>
      <c r="D8" s="336"/>
      <c r="E8" s="336"/>
      <c r="F8" s="333"/>
      <c r="G8" s="334"/>
      <c r="H8" s="335"/>
      <c r="I8" s="316"/>
      <c r="J8" s="336"/>
      <c r="K8" s="336"/>
      <c r="L8" s="336"/>
      <c r="M8" s="316"/>
      <c r="N8" s="333"/>
      <c r="O8" s="334"/>
      <c r="P8" s="335"/>
      <c r="Q8" s="350"/>
      <c r="R8" s="336"/>
      <c r="S8" s="336"/>
      <c r="T8" s="336"/>
      <c r="U8" s="336"/>
      <c r="V8" s="338"/>
      <c r="W8" s="355"/>
      <c r="X8" s="356"/>
      <c r="Y8" s="338" t="s">
        <v>514</v>
      </c>
      <c r="Z8" s="340"/>
      <c r="AA8" s="116"/>
      <c r="AB8" s="17" t="s">
        <v>514</v>
      </c>
    </row>
    <row r="9" spans="2:34" ht="21.75" customHeight="1" x14ac:dyDescent="0.25">
      <c r="B9" s="336"/>
      <c r="C9" s="336"/>
      <c r="D9" s="336"/>
      <c r="E9" s="336"/>
      <c r="F9" s="315" t="s">
        <v>500</v>
      </c>
      <c r="G9" s="315" t="s">
        <v>485</v>
      </c>
      <c r="H9" s="315" t="s">
        <v>486</v>
      </c>
      <c r="I9" s="316"/>
      <c r="J9" s="336"/>
      <c r="K9" s="336"/>
      <c r="L9" s="336"/>
      <c r="M9" s="316"/>
      <c r="N9" s="315" t="s">
        <v>499</v>
      </c>
      <c r="O9" s="330" t="s">
        <v>487</v>
      </c>
      <c r="P9" s="332"/>
      <c r="Q9" s="350"/>
      <c r="R9" s="336"/>
      <c r="S9" s="336"/>
      <c r="T9" s="336"/>
      <c r="U9" s="336"/>
      <c r="V9" s="316"/>
      <c r="W9" s="347" t="s">
        <v>511</v>
      </c>
      <c r="X9" s="357" t="s">
        <v>512</v>
      </c>
      <c r="Y9" s="352" t="s">
        <v>520</v>
      </c>
      <c r="Z9" s="362"/>
      <c r="AA9" s="360" t="s">
        <v>730</v>
      </c>
      <c r="AB9" s="340" t="s">
        <v>515</v>
      </c>
    </row>
    <row r="10" spans="2:34" ht="18" customHeight="1" thickBot="1" x14ac:dyDescent="0.3">
      <c r="B10" s="336"/>
      <c r="C10" s="336"/>
      <c r="D10" s="336"/>
      <c r="E10" s="336"/>
      <c r="F10" s="316"/>
      <c r="G10" s="316"/>
      <c r="H10" s="316"/>
      <c r="I10" s="316"/>
      <c r="J10" s="336"/>
      <c r="K10" s="336"/>
      <c r="L10" s="336"/>
      <c r="M10" s="316"/>
      <c r="N10" s="336"/>
      <c r="O10" s="333"/>
      <c r="P10" s="335"/>
      <c r="Q10" s="350"/>
      <c r="R10" s="336"/>
      <c r="S10" s="336"/>
      <c r="T10" s="336"/>
      <c r="U10" s="336"/>
      <c r="V10" s="316"/>
      <c r="W10" s="348"/>
      <c r="X10" s="358"/>
      <c r="Y10" s="363"/>
      <c r="Z10" s="364"/>
      <c r="AA10" s="274"/>
      <c r="AB10" s="365"/>
    </row>
    <row r="11" spans="2:34" ht="15" hidden="1" customHeight="1" x14ac:dyDescent="0.25">
      <c r="B11" s="336"/>
      <c r="C11" s="336"/>
      <c r="D11" s="336"/>
      <c r="E11" s="336"/>
      <c r="F11" s="316"/>
      <c r="G11" s="316"/>
      <c r="H11" s="316"/>
      <c r="I11" s="316"/>
      <c r="J11" s="336"/>
      <c r="K11" s="336"/>
      <c r="L11" s="336"/>
      <c r="M11" s="316"/>
      <c r="N11" s="336"/>
      <c r="O11" s="315" t="s">
        <v>483</v>
      </c>
      <c r="P11" s="315" t="s">
        <v>499</v>
      </c>
      <c r="Q11" s="350"/>
      <c r="R11" s="336"/>
      <c r="S11" s="336"/>
      <c r="T11" s="336"/>
      <c r="U11" s="336"/>
      <c r="V11" s="316"/>
      <c r="W11" s="348"/>
      <c r="X11" s="359"/>
      <c r="Y11" s="370" t="s">
        <v>516</v>
      </c>
      <c r="Z11" s="340" t="s">
        <v>517</v>
      </c>
      <c r="AA11" s="116"/>
      <c r="AB11" s="315" t="s">
        <v>518</v>
      </c>
    </row>
    <row r="12" spans="2:34" ht="76.5" customHeight="1" thickBot="1" x14ac:dyDescent="0.3">
      <c r="B12" s="337"/>
      <c r="C12" s="337"/>
      <c r="D12" s="337"/>
      <c r="E12" s="337"/>
      <c r="F12" s="317"/>
      <c r="G12" s="317"/>
      <c r="H12" s="317"/>
      <c r="I12" s="317"/>
      <c r="J12" s="337"/>
      <c r="K12" s="337"/>
      <c r="L12" s="337"/>
      <c r="M12" s="317"/>
      <c r="N12" s="337"/>
      <c r="O12" s="317"/>
      <c r="P12" s="341"/>
      <c r="Q12" s="351"/>
      <c r="R12" s="337"/>
      <c r="S12" s="337"/>
      <c r="T12" s="337"/>
      <c r="U12" s="337"/>
      <c r="V12" s="341"/>
      <c r="W12" s="349"/>
      <c r="X12" s="341"/>
      <c r="Y12" s="371"/>
      <c r="Z12" s="335"/>
      <c r="AA12" s="116" t="s">
        <v>731</v>
      </c>
      <c r="AB12" s="317"/>
    </row>
    <row r="13" spans="2:34" ht="15.75" customHeight="1" thickBot="1" x14ac:dyDescent="0.3">
      <c r="B13" s="20">
        <v>1</v>
      </c>
      <c r="C13" s="19">
        <v>2</v>
      </c>
      <c r="D13" s="19">
        <v>3</v>
      </c>
      <c r="E13" s="19">
        <v>5</v>
      </c>
      <c r="F13" s="19">
        <v>6</v>
      </c>
      <c r="G13" s="19">
        <v>7</v>
      </c>
      <c r="H13" s="19">
        <v>8</v>
      </c>
      <c r="I13" s="19">
        <v>9</v>
      </c>
      <c r="J13" s="19">
        <v>10</v>
      </c>
      <c r="K13" s="19">
        <v>11</v>
      </c>
      <c r="L13" s="19">
        <v>12</v>
      </c>
      <c r="M13" s="19">
        <v>13</v>
      </c>
      <c r="N13" s="19">
        <v>14</v>
      </c>
      <c r="O13" s="19">
        <v>15</v>
      </c>
      <c r="P13" s="19">
        <v>16</v>
      </c>
      <c r="Q13" s="19">
        <v>17</v>
      </c>
      <c r="R13" s="19">
        <v>18</v>
      </c>
      <c r="S13" s="19">
        <v>19</v>
      </c>
      <c r="T13" s="19">
        <v>20</v>
      </c>
      <c r="U13" s="19">
        <v>21</v>
      </c>
      <c r="V13" s="19">
        <v>22</v>
      </c>
      <c r="W13" s="19">
        <v>23</v>
      </c>
      <c r="X13" s="19">
        <v>24</v>
      </c>
      <c r="Y13" s="40">
        <v>29</v>
      </c>
      <c r="Z13" s="119">
        <v>30</v>
      </c>
      <c r="AA13" s="68">
        <v>31</v>
      </c>
      <c r="AB13" s="173">
        <v>35</v>
      </c>
      <c r="AC13" s="264" t="s">
        <v>794</v>
      </c>
      <c r="AD13" s="264" t="s">
        <v>795</v>
      </c>
      <c r="AE13" s="265" t="s">
        <v>796</v>
      </c>
      <c r="AF13" s="265" t="s">
        <v>797</v>
      </c>
      <c r="AG13" s="265"/>
      <c r="AH13" s="265"/>
    </row>
    <row r="14" spans="2:34" ht="15.75" customHeight="1" thickBot="1" x14ac:dyDescent="0.3">
      <c r="B14" s="30" t="s">
        <v>488</v>
      </c>
      <c r="C14" s="19">
        <v>1</v>
      </c>
      <c r="D14" s="19" t="s">
        <v>467</v>
      </c>
      <c r="E14" s="147"/>
      <c r="F14" s="184"/>
      <c r="G14" s="184"/>
      <c r="H14" s="184"/>
      <c r="I14" s="184"/>
      <c r="J14" s="184"/>
      <c r="K14" s="184"/>
      <c r="L14" s="184"/>
      <c r="M14" s="19"/>
      <c r="N14" s="19"/>
      <c r="O14" s="19"/>
      <c r="P14" s="19"/>
      <c r="Q14" s="147"/>
      <c r="R14" s="184"/>
      <c r="S14" s="184"/>
      <c r="T14" s="184"/>
      <c r="U14" s="184"/>
      <c r="V14" s="184"/>
      <c r="W14" s="184"/>
      <c r="X14" s="184"/>
      <c r="Y14" s="147"/>
      <c r="Z14" s="184"/>
      <c r="AA14" s="180"/>
      <c r="AB14" s="148"/>
      <c r="AC14" s="265">
        <f>SUM(AC15:AC31)</f>
        <v>5128.3999999999996</v>
      </c>
      <c r="AD14" s="265">
        <f>SUM(AD15:AD31)</f>
        <v>0</v>
      </c>
      <c r="AE14" s="264">
        <f>SUM(AE15:AE31)</f>
        <v>5857</v>
      </c>
      <c r="AF14" s="265">
        <f>SUM(AF15:AF31)</f>
        <v>70</v>
      </c>
      <c r="AG14" s="265"/>
      <c r="AH14" s="265"/>
    </row>
    <row r="15" spans="2:34" ht="20.25" customHeight="1" thickBot="1" x14ac:dyDescent="0.3">
      <c r="B15" s="31" t="s">
        <v>803</v>
      </c>
      <c r="C15" s="134"/>
      <c r="D15" s="134"/>
      <c r="E15" s="134"/>
      <c r="F15" s="134"/>
      <c r="G15" s="134"/>
      <c r="H15" s="134"/>
      <c r="I15" s="134"/>
      <c r="J15" s="134"/>
      <c r="K15" s="134"/>
      <c r="L15" s="134"/>
      <c r="M15" s="134"/>
      <c r="N15" s="134"/>
      <c r="O15" s="134"/>
      <c r="P15" s="134"/>
      <c r="Q15" s="134"/>
      <c r="R15" s="147"/>
      <c r="S15" s="147"/>
      <c r="T15" s="147"/>
      <c r="U15" s="244"/>
      <c r="V15" s="147"/>
      <c r="W15" s="134"/>
      <c r="X15" s="134"/>
      <c r="Y15" s="147"/>
      <c r="Z15" s="147"/>
      <c r="AA15" s="147"/>
      <c r="AB15" s="177"/>
      <c r="AC15" s="265">
        <f>S15*AA15</f>
        <v>0</v>
      </c>
      <c r="AD15" s="265">
        <f>U15*AB15</f>
        <v>0</v>
      </c>
      <c r="AE15" s="264">
        <f t="shared" ref="AE15:AE31" si="0">Y15*(R15-S15)+(Z15*(T15-U15)+100*V15)</f>
        <v>0</v>
      </c>
      <c r="AF15" s="265">
        <f t="shared" ref="AF15:AF31" si="1">R15-S15+T15-U15+V15</f>
        <v>0</v>
      </c>
      <c r="AG15" s="368" t="s">
        <v>798</v>
      </c>
      <c r="AH15" s="265"/>
    </row>
    <row r="16" spans="2:34" ht="15.75" customHeight="1" thickBot="1" x14ac:dyDescent="0.3">
      <c r="B16" s="108" t="s">
        <v>815</v>
      </c>
      <c r="C16" s="141"/>
      <c r="D16" s="141" t="s">
        <v>816</v>
      </c>
      <c r="E16" s="141">
        <v>59</v>
      </c>
      <c r="F16" s="141">
        <v>35</v>
      </c>
      <c r="G16" s="141">
        <v>0</v>
      </c>
      <c r="H16" s="141">
        <v>0</v>
      </c>
      <c r="I16" s="141">
        <v>24</v>
      </c>
      <c r="J16" s="141">
        <v>3</v>
      </c>
      <c r="K16" s="141">
        <v>43</v>
      </c>
      <c r="L16" s="242">
        <v>0</v>
      </c>
      <c r="M16" s="141"/>
      <c r="N16" s="141"/>
      <c r="O16" s="141"/>
      <c r="P16" s="141"/>
      <c r="Q16" s="141">
        <v>59</v>
      </c>
      <c r="R16" s="243">
        <v>55</v>
      </c>
      <c r="S16" s="243">
        <v>24</v>
      </c>
      <c r="T16" s="243">
        <v>0</v>
      </c>
      <c r="U16" s="245">
        <v>0</v>
      </c>
      <c r="V16" s="243">
        <v>0</v>
      </c>
      <c r="W16" s="141">
        <v>0</v>
      </c>
      <c r="X16" s="141">
        <v>0</v>
      </c>
      <c r="Y16" s="466">
        <v>83.5</v>
      </c>
      <c r="Z16" s="243">
        <v>0</v>
      </c>
      <c r="AA16" s="243">
        <v>60.3</v>
      </c>
      <c r="AB16" s="144">
        <v>0</v>
      </c>
      <c r="AC16" s="265">
        <f t="shared" ref="AC16:AC31" si="2">S16*AA16</f>
        <v>1447.1999999999998</v>
      </c>
      <c r="AD16" s="265">
        <f t="shared" ref="AD16:AD31" si="3">U16*AB16</f>
        <v>0</v>
      </c>
      <c r="AE16" s="264">
        <f t="shared" si="0"/>
        <v>2588.5</v>
      </c>
      <c r="AF16" s="265">
        <f t="shared" si="1"/>
        <v>31</v>
      </c>
      <c r="AG16" s="369"/>
      <c r="AH16" s="265"/>
    </row>
    <row r="17" spans="2:34" ht="15.75" customHeight="1" thickBot="1" x14ac:dyDescent="0.3">
      <c r="B17" s="30" t="s">
        <v>817</v>
      </c>
      <c r="C17" s="19"/>
      <c r="D17" s="271" t="s">
        <v>819</v>
      </c>
      <c r="E17" s="19">
        <v>36</v>
      </c>
      <c r="F17" s="19">
        <v>16</v>
      </c>
      <c r="G17" s="19">
        <v>0</v>
      </c>
      <c r="H17" s="19">
        <v>0</v>
      </c>
      <c r="I17" s="19">
        <v>20</v>
      </c>
      <c r="J17" s="19">
        <v>1</v>
      </c>
      <c r="K17" s="19">
        <v>22</v>
      </c>
      <c r="L17" s="242">
        <v>0</v>
      </c>
      <c r="M17" s="19"/>
      <c r="N17" s="19"/>
      <c r="O17" s="19"/>
      <c r="P17" s="19"/>
      <c r="Q17" s="19">
        <v>36</v>
      </c>
      <c r="R17" s="243">
        <v>33</v>
      </c>
      <c r="S17" s="243">
        <v>20</v>
      </c>
      <c r="T17" s="243">
        <v>0</v>
      </c>
      <c r="U17" s="245">
        <v>0</v>
      </c>
      <c r="V17" s="243">
        <v>0</v>
      </c>
      <c r="W17" s="19">
        <v>0</v>
      </c>
      <c r="X17" s="19">
        <v>0</v>
      </c>
      <c r="Y17" s="466">
        <v>85.5</v>
      </c>
      <c r="Z17" s="243">
        <v>0</v>
      </c>
      <c r="AA17" s="243">
        <v>60.4</v>
      </c>
      <c r="AB17" s="19">
        <v>0</v>
      </c>
      <c r="AC17" s="265">
        <f t="shared" si="2"/>
        <v>1208</v>
      </c>
      <c r="AD17" s="265">
        <f t="shared" si="3"/>
        <v>0</v>
      </c>
      <c r="AE17" s="264">
        <f t="shared" si="0"/>
        <v>1111.5</v>
      </c>
      <c r="AF17" s="265">
        <f t="shared" si="1"/>
        <v>13</v>
      </c>
      <c r="AG17" s="369"/>
      <c r="AH17" s="265"/>
    </row>
    <row r="18" spans="2:34" ht="15.75" customHeight="1" thickBot="1" x14ac:dyDescent="0.3">
      <c r="B18" s="30" t="s">
        <v>818</v>
      </c>
      <c r="C18" s="19"/>
      <c r="D18" s="271" t="s">
        <v>820</v>
      </c>
      <c r="E18" s="19">
        <v>33</v>
      </c>
      <c r="F18" s="19">
        <v>13</v>
      </c>
      <c r="G18" s="19">
        <v>0</v>
      </c>
      <c r="H18" s="19">
        <v>0</v>
      </c>
      <c r="I18" s="19">
        <v>20</v>
      </c>
      <c r="J18" s="19">
        <v>0</v>
      </c>
      <c r="K18" s="19">
        <v>24</v>
      </c>
      <c r="L18" s="242">
        <v>0</v>
      </c>
      <c r="M18" s="19"/>
      <c r="N18" s="19"/>
      <c r="O18" s="19"/>
      <c r="P18" s="19"/>
      <c r="Q18" s="19">
        <v>33</v>
      </c>
      <c r="R18" s="243">
        <v>32</v>
      </c>
      <c r="S18" s="243">
        <v>20</v>
      </c>
      <c r="T18" s="243">
        <v>0</v>
      </c>
      <c r="U18" s="245">
        <v>0</v>
      </c>
      <c r="V18" s="243">
        <v>0</v>
      </c>
      <c r="W18" s="19">
        <v>0</v>
      </c>
      <c r="X18" s="19">
        <v>0</v>
      </c>
      <c r="Y18" s="466">
        <v>85.6</v>
      </c>
      <c r="Z18" s="243">
        <v>0</v>
      </c>
      <c r="AA18" s="243">
        <v>52.6</v>
      </c>
      <c r="AB18" s="19">
        <v>0</v>
      </c>
      <c r="AC18" s="265">
        <f t="shared" si="2"/>
        <v>1052</v>
      </c>
      <c r="AD18" s="265">
        <f t="shared" si="3"/>
        <v>0</v>
      </c>
      <c r="AE18" s="264">
        <f t="shared" si="0"/>
        <v>1027.1999999999998</v>
      </c>
      <c r="AF18" s="265">
        <f t="shared" si="1"/>
        <v>12</v>
      </c>
      <c r="AG18" s="369"/>
      <c r="AH18" s="265"/>
    </row>
    <row r="19" spans="2:34" ht="15.75" customHeight="1" thickBot="1" x14ac:dyDescent="0.3">
      <c r="B19" s="108" t="s">
        <v>821</v>
      </c>
      <c r="C19" s="34"/>
      <c r="D19" s="271" t="s">
        <v>816</v>
      </c>
      <c r="E19" s="34">
        <v>39</v>
      </c>
      <c r="F19" s="34">
        <v>25</v>
      </c>
      <c r="G19" s="34">
        <v>0</v>
      </c>
      <c r="H19" s="34">
        <v>0</v>
      </c>
      <c r="I19" s="34">
        <v>14</v>
      </c>
      <c r="J19" s="34">
        <v>3</v>
      </c>
      <c r="K19" s="34">
        <v>19</v>
      </c>
      <c r="L19" s="242">
        <v>0</v>
      </c>
      <c r="M19" s="34"/>
      <c r="N19" s="34"/>
      <c r="O19" s="34"/>
      <c r="P19" s="34"/>
      <c r="Q19" s="34">
        <v>38</v>
      </c>
      <c r="R19" s="243">
        <v>36</v>
      </c>
      <c r="S19" s="243">
        <v>22</v>
      </c>
      <c r="T19" s="243">
        <v>0</v>
      </c>
      <c r="U19" s="245">
        <v>0</v>
      </c>
      <c r="V19" s="243">
        <v>0</v>
      </c>
      <c r="W19" s="34">
        <v>0</v>
      </c>
      <c r="X19" s="34">
        <v>0</v>
      </c>
      <c r="Y19" s="466">
        <v>80.7</v>
      </c>
      <c r="Z19" s="243">
        <v>0</v>
      </c>
      <c r="AA19" s="243">
        <v>64.599999999999994</v>
      </c>
      <c r="AB19" s="34">
        <v>0</v>
      </c>
      <c r="AC19" s="265">
        <f t="shared" si="2"/>
        <v>1421.1999999999998</v>
      </c>
      <c r="AD19" s="265">
        <f t="shared" si="3"/>
        <v>0</v>
      </c>
      <c r="AE19" s="264">
        <f t="shared" si="0"/>
        <v>1129.8</v>
      </c>
      <c r="AF19" s="265">
        <f t="shared" si="1"/>
        <v>14</v>
      </c>
      <c r="AG19" s="369"/>
      <c r="AH19" s="265"/>
    </row>
    <row r="20" spans="2:34" ht="15.75" customHeight="1" thickBot="1" x14ac:dyDescent="0.3">
      <c r="B20" s="30"/>
      <c r="C20" s="19"/>
      <c r="D20" s="19"/>
      <c r="E20" s="19"/>
      <c r="F20" s="19"/>
      <c r="G20" s="19"/>
      <c r="H20" s="19"/>
      <c r="I20" s="19"/>
      <c r="J20" s="19"/>
      <c r="K20" s="19"/>
      <c r="L20" s="242"/>
      <c r="M20" s="19"/>
      <c r="N20" s="19"/>
      <c r="O20" s="19"/>
      <c r="P20" s="19"/>
      <c r="Q20" s="19"/>
      <c r="R20" s="243"/>
      <c r="S20" s="243"/>
      <c r="T20" s="243"/>
      <c r="U20" s="245"/>
      <c r="V20" s="243"/>
      <c r="W20" s="19"/>
      <c r="X20" s="19"/>
      <c r="Y20" s="243"/>
      <c r="Z20" s="243"/>
      <c r="AA20" s="243"/>
      <c r="AB20" s="19"/>
      <c r="AC20" s="265">
        <f t="shared" si="2"/>
        <v>0</v>
      </c>
      <c r="AD20" s="265">
        <f t="shared" si="3"/>
        <v>0</v>
      </c>
      <c r="AE20" s="264">
        <f t="shared" si="0"/>
        <v>0</v>
      </c>
      <c r="AF20" s="265">
        <f t="shared" si="1"/>
        <v>0</v>
      </c>
      <c r="AG20" s="369"/>
      <c r="AH20" s="265"/>
    </row>
    <row r="21" spans="2:34" ht="15.75" customHeight="1" thickBot="1" x14ac:dyDescent="0.3">
      <c r="B21" s="30"/>
      <c r="C21" s="19"/>
      <c r="D21" s="19"/>
      <c r="E21" s="19"/>
      <c r="F21" s="19"/>
      <c r="G21" s="19"/>
      <c r="H21" s="19"/>
      <c r="I21" s="19"/>
      <c r="J21" s="19"/>
      <c r="K21" s="19"/>
      <c r="L21" s="242"/>
      <c r="M21" s="19"/>
      <c r="N21" s="19"/>
      <c r="O21" s="19"/>
      <c r="P21" s="19"/>
      <c r="Q21" s="19"/>
      <c r="R21" s="243"/>
      <c r="S21" s="243"/>
      <c r="T21" s="243"/>
      <c r="U21" s="245"/>
      <c r="V21" s="243"/>
      <c r="W21" s="19"/>
      <c r="X21" s="19"/>
      <c r="Y21" s="243"/>
      <c r="Z21" s="243"/>
      <c r="AA21" s="243"/>
      <c r="AB21" s="19"/>
      <c r="AC21" s="265">
        <f t="shared" si="2"/>
        <v>0</v>
      </c>
      <c r="AD21" s="265">
        <f t="shared" si="3"/>
        <v>0</v>
      </c>
      <c r="AE21" s="264">
        <f t="shared" si="0"/>
        <v>0</v>
      </c>
      <c r="AF21" s="265">
        <f t="shared" si="1"/>
        <v>0</v>
      </c>
      <c r="AG21" s="369"/>
      <c r="AH21" s="265"/>
    </row>
    <row r="22" spans="2:34" ht="15.75" customHeight="1" thickBot="1" x14ac:dyDescent="0.3">
      <c r="B22" s="30"/>
      <c r="C22" s="19"/>
      <c r="D22" s="19"/>
      <c r="E22" s="19"/>
      <c r="F22" s="19"/>
      <c r="G22" s="19"/>
      <c r="H22" s="19"/>
      <c r="I22" s="19"/>
      <c r="J22" s="19"/>
      <c r="K22" s="19"/>
      <c r="L22" s="242"/>
      <c r="M22" s="19"/>
      <c r="N22" s="19"/>
      <c r="O22" s="19"/>
      <c r="P22" s="19"/>
      <c r="Q22" s="19"/>
      <c r="R22" s="243"/>
      <c r="S22" s="243"/>
      <c r="T22" s="243"/>
      <c r="U22" s="245"/>
      <c r="V22" s="243"/>
      <c r="W22" s="19"/>
      <c r="X22" s="19"/>
      <c r="Y22" s="243"/>
      <c r="Z22" s="243"/>
      <c r="AA22" s="243"/>
      <c r="AB22" s="19"/>
      <c r="AC22" s="265">
        <f t="shared" si="2"/>
        <v>0</v>
      </c>
      <c r="AD22" s="265">
        <f t="shared" si="3"/>
        <v>0</v>
      </c>
      <c r="AE22" s="264">
        <f t="shared" si="0"/>
        <v>0</v>
      </c>
      <c r="AF22" s="265">
        <f t="shared" si="1"/>
        <v>0</v>
      </c>
      <c r="AG22" s="369"/>
      <c r="AH22" s="265"/>
    </row>
    <row r="23" spans="2:34" ht="15.75" customHeight="1" thickBot="1" x14ac:dyDescent="0.3">
      <c r="B23" s="30"/>
      <c r="C23" s="19"/>
      <c r="D23" s="19"/>
      <c r="E23" s="19"/>
      <c r="F23" s="19"/>
      <c r="G23" s="19"/>
      <c r="H23" s="19"/>
      <c r="I23" s="19"/>
      <c r="J23" s="19"/>
      <c r="K23" s="19"/>
      <c r="L23" s="242"/>
      <c r="M23" s="19"/>
      <c r="N23" s="19"/>
      <c r="O23" s="19"/>
      <c r="P23" s="19"/>
      <c r="Q23" s="19"/>
      <c r="R23" s="243"/>
      <c r="S23" s="243"/>
      <c r="T23" s="243"/>
      <c r="U23" s="245"/>
      <c r="V23" s="243"/>
      <c r="W23" s="19"/>
      <c r="X23" s="19"/>
      <c r="Y23" s="243"/>
      <c r="Z23" s="243"/>
      <c r="AA23" s="243"/>
      <c r="AB23" s="19"/>
      <c r="AC23" s="265">
        <f t="shared" si="2"/>
        <v>0</v>
      </c>
      <c r="AD23" s="265">
        <f t="shared" si="3"/>
        <v>0</v>
      </c>
      <c r="AE23" s="264">
        <f t="shared" si="0"/>
        <v>0</v>
      </c>
      <c r="AF23" s="265">
        <f t="shared" si="1"/>
        <v>0</v>
      </c>
      <c r="AG23" s="369"/>
      <c r="AH23" s="265"/>
    </row>
    <row r="24" spans="2:34" ht="15.75" customHeight="1" thickBot="1" x14ac:dyDescent="0.3">
      <c r="B24" s="30"/>
      <c r="C24" s="19"/>
      <c r="D24" s="19"/>
      <c r="E24" s="19"/>
      <c r="F24" s="19"/>
      <c r="G24" s="19"/>
      <c r="H24" s="19"/>
      <c r="I24" s="19"/>
      <c r="J24" s="19"/>
      <c r="K24" s="19"/>
      <c r="L24" s="242"/>
      <c r="M24" s="19"/>
      <c r="N24" s="19"/>
      <c r="O24" s="19"/>
      <c r="P24" s="19"/>
      <c r="Q24" s="19"/>
      <c r="R24" s="243"/>
      <c r="S24" s="243"/>
      <c r="T24" s="243"/>
      <c r="U24" s="245"/>
      <c r="V24" s="243"/>
      <c r="W24" s="19"/>
      <c r="X24" s="19"/>
      <c r="Y24" s="243"/>
      <c r="Z24" s="243"/>
      <c r="AA24" s="243"/>
      <c r="AB24" s="19"/>
      <c r="AC24" s="265">
        <f t="shared" si="2"/>
        <v>0</v>
      </c>
      <c r="AD24" s="265">
        <f t="shared" si="3"/>
        <v>0</v>
      </c>
      <c r="AE24" s="264">
        <f t="shared" si="0"/>
        <v>0</v>
      </c>
      <c r="AF24" s="265">
        <f t="shared" si="1"/>
        <v>0</v>
      </c>
      <c r="AG24" s="369"/>
      <c r="AH24" s="265"/>
    </row>
    <row r="25" spans="2:34" ht="15.75" customHeight="1" thickBot="1" x14ac:dyDescent="0.3">
      <c r="B25" s="30"/>
      <c r="C25" s="19"/>
      <c r="D25" s="19"/>
      <c r="E25" s="19"/>
      <c r="F25" s="19"/>
      <c r="G25" s="19"/>
      <c r="H25" s="19"/>
      <c r="I25" s="19"/>
      <c r="J25" s="19"/>
      <c r="K25" s="19"/>
      <c r="L25" s="242"/>
      <c r="M25" s="19"/>
      <c r="N25" s="19"/>
      <c r="O25" s="19"/>
      <c r="P25" s="19"/>
      <c r="Q25" s="19"/>
      <c r="R25" s="243"/>
      <c r="S25" s="243"/>
      <c r="T25" s="243"/>
      <c r="U25" s="245"/>
      <c r="V25" s="243"/>
      <c r="W25" s="19"/>
      <c r="X25" s="19"/>
      <c r="Y25" s="243"/>
      <c r="Z25" s="243"/>
      <c r="AA25" s="243"/>
      <c r="AB25" s="19"/>
      <c r="AC25" s="265">
        <f t="shared" si="2"/>
        <v>0</v>
      </c>
      <c r="AD25" s="265">
        <f t="shared" si="3"/>
        <v>0</v>
      </c>
      <c r="AE25" s="264">
        <f t="shared" si="0"/>
        <v>0</v>
      </c>
      <c r="AF25" s="265">
        <f t="shared" si="1"/>
        <v>0</v>
      </c>
      <c r="AG25" s="369"/>
      <c r="AH25" s="265"/>
    </row>
    <row r="26" spans="2:34" ht="15.75" customHeight="1" thickBot="1" x14ac:dyDescent="0.3">
      <c r="B26" s="30"/>
      <c r="C26" s="19"/>
      <c r="D26" s="19"/>
      <c r="E26" s="19"/>
      <c r="F26" s="19"/>
      <c r="G26" s="19"/>
      <c r="H26" s="19"/>
      <c r="I26" s="19"/>
      <c r="J26" s="19"/>
      <c r="K26" s="19"/>
      <c r="L26" s="242"/>
      <c r="M26" s="19"/>
      <c r="N26" s="19"/>
      <c r="O26" s="19"/>
      <c r="P26" s="19"/>
      <c r="Q26" s="19"/>
      <c r="R26" s="243"/>
      <c r="S26" s="243"/>
      <c r="T26" s="243"/>
      <c r="U26" s="245"/>
      <c r="V26" s="243"/>
      <c r="W26" s="19"/>
      <c r="X26" s="19"/>
      <c r="Y26" s="243"/>
      <c r="Z26" s="243"/>
      <c r="AA26" s="243"/>
      <c r="AB26" s="19"/>
      <c r="AC26" s="265">
        <f t="shared" si="2"/>
        <v>0</v>
      </c>
      <c r="AD26" s="265">
        <f t="shared" si="3"/>
        <v>0</v>
      </c>
      <c r="AE26" s="264">
        <f t="shared" si="0"/>
        <v>0</v>
      </c>
      <c r="AF26" s="265">
        <f t="shared" si="1"/>
        <v>0</v>
      </c>
      <c r="AG26" s="369"/>
      <c r="AH26" s="265"/>
    </row>
    <row r="27" spans="2:34" ht="15.75" customHeight="1" thickBot="1" x14ac:dyDescent="0.3">
      <c r="B27" s="30"/>
      <c r="C27" s="19"/>
      <c r="D27" s="19"/>
      <c r="E27" s="19"/>
      <c r="F27" s="19"/>
      <c r="G27" s="19"/>
      <c r="H27" s="19"/>
      <c r="I27" s="19"/>
      <c r="J27" s="19"/>
      <c r="K27" s="19"/>
      <c r="L27" s="242"/>
      <c r="M27" s="19"/>
      <c r="N27" s="19"/>
      <c r="O27" s="19"/>
      <c r="P27" s="19"/>
      <c r="Q27" s="19"/>
      <c r="R27" s="243"/>
      <c r="S27" s="243"/>
      <c r="T27" s="243"/>
      <c r="U27" s="245"/>
      <c r="V27" s="243"/>
      <c r="W27" s="19"/>
      <c r="X27" s="19"/>
      <c r="Y27" s="243"/>
      <c r="Z27" s="243"/>
      <c r="AA27" s="243"/>
      <c r="AB27" s="19"/>
      <c r="AC27" s="265">
        <f t="shared" si="2"/>
        <v>0</v>
      </c>
      <c r="AD27" s="265">
        <f t="shared" si="3"/>
        <v>0</v>
      </c>
      <c r="AE27" s="264">
        <f t="shared" si="0"/>
        <v>0</v>
      </c>
      <c r="AF27" s="265">
        <f t="shared" si="1"/>
        <v>0</v>
      </c>
      <c r="AG27" s="369"/>
      <c r="AH27" s="265"/>
    </row>
    <row r="28" spans="2:34" ht="15.75" customHeight="1" thickBot="1" x14ac:dyDescent="0.3">
      <c r="B28" s="30"/>
      <c r="C28" s="19"/>
      <c r="D28" s="19"/>
      <c r="E28" s="19"/>
      <c r="F28" s="19"/>
      <c r="G28" s="19"/>
      <c r="H28" s="19"/>
      <c r="I28" s="19"/>
      <c r="J28" s="19"/>
      <c r="K28" s="19"/>
      <c r="L28" s="242"/>
      <c r="M28" s="19"/>
      <c r="N28" s="19"/>
      <c r="O28" s="19"/>
      <c r="P28" s="19"/>
      <c r="Q28" s="19"/>
      <c r="R28" s="243"/>
      <c r="S28" s="243"/>
      <c r="T28" s="243"/>
      <c r="U28" s="245"/>
      <c r="V28" s="243"/>
      <c r="W28" s="19"/>
      <c r="X28" s="19"/>
      <c r="Y28" s="243"/>
      <c r="Z28" s="243"/>
      <c r="AA28" s="243"/>
      <c r="AB28" s="19"/>
      <c r="AC28" s="265">
        <f t="shared" si="2"/>
        <v>0</v>
      </c>
      <c r="AD28" s="265">
        <f t="shared" si="3"/>
        <v>0</v>
      </c>
      <c r="AE28" s="264">
        <f t="shared" si="0"/>
        <v>0</v>
      </c>
      <c r="AF28" s="265">
        <f t="shared" si="1"/>
        <v>0</v>
      </c>
      <c r="AG28" s="369"/>
      <c r="AH28" s="265"/>
    </row>
    <row r="29" spans="2:34" ht="15.75" customHeight="1" thickBot="1" x14ac:dyDescent="0.3">
      <c r="B29" s="30"/>
      <c r="C29" s="19"/>
      <c r="D29" s="19"/>
      <c r="E29" s="19"/>
      <c r="F29" s="19"/>
      <c r="G29" s="19"/>
      <c r="H29" s="19"/>
      <c r="I29" s="19"/>
      <c r="J29" s="19"/>
      <c r="K29" s="19"/>
      <c r="L29" s="242"/>
      <c r="M29" s="19"/>
      <c r="N29" s="19"/>
      <c r="O29" s="19"/>
      <c r="P29" s="19"/>
      <c r="Q29" s="19"/>
      <c r="R29" s="19"/>
      <c r="S29" s="19"/>
      <c r="T29" s="243"/>
      <c r="U29" s="245"/>
      <c r="V29" s="243"/>
      <c r="W29" s="19"/>
      <c r="X29" s="19"/>
      <c r="Y29" s="40"/>
      <c r="Z29" s="19"/>
      <c r="AA29" s="117"/>
      <c r="AB29" s="19"/>
      <c r="AC29" s="265">
        <f t="shared" si="2"/>
        <v>0</v>
      </c>
      <c r="AD29" s="265">
        <f t="shared" si="3"/>
        <v>0</v>
      </c>
      <c r="AE29" s="264">
        <f t="shared" si="0"/>
        <v>0</v>
      </c>
      <c r="AF29" s="265">
        <f t="shared" si="1"/>
        <v>0</v>
      </c>
      <c r="AG29" s="369"/>
      <c r="AH29" s="265"/>
    </row>
    <row r="30" spans="2:34" ht="15.75" customHeight="1" thickBot="1" x14ac:dyDescent="0.3">
      <c r="B30" s="30"/>
      <c r="C30" s="34"/>
      <c r="D30" s="34"/>
      <c r="E30" s="34"/>
      <c r="F30" s="34"/>
      <c r="G30" s="34"/>
      <c r="H30" s="34"/>
      <c r="I30" s="34"/>
      <c r="J30" s="34"/>
      <c r="K30" s="34"/>
      <c r="L30" s="242"/>
      <c r="M30" s="34"/>
      <c r="N30" s="34"/>
      <c r="O30" s="34"/>
      <c r="P30" s="34"/>
      <c r="Q30" s="34"/>
      <c r="R30" s="34"/>
      <c r="S30" s="34"/>
      <c r="T30" s="34"/>
      <c r="U30" s="34"/>
      <c r="V30" s="34"/>
      <c r="W30" s="34"/>
      <c r="X30" s="34"/>
      <c r="Y30" s="40"/>
      <c r="Z30" s="34"/>
      <c r="AA30" s="117"/>
      <c r="AB30" s="34"/>
      <c r="AC30" s="265">
        <f t="shared" si="2"/>
        <v>0</v>
      </c>
      <c r="AD30" s="265">
        <f t="shared" si="3"/>
        <v>0</v>
      </c>
      <c r="AE30" s="264">
        <f t="shared" si="0"/>
        <v>0</v>
      </c>
      <c r="AF30" s="265">
        <f t="shared" si="1"/>
        <v>0</v>
      </c>
      <c r="AG30" s="369"/>
      <c r="AH30" s="265"/>
    </row>
    <row r="31" spans="2:34" ht="15.75" customHeight="1" thickBot="1" x14ac:dyDescent="0.3">
      <c r="B31" s="30"/>
      <c r="C31" s="34"/>
      <c r="D31" s="34"/>
      <c r="E31" s="34"/>
      <c r="F31" s="34"/>
      <c r="G31" s="34"/>
      <c r="H31" s="34"/>
      <c r="I31" s="34"/>
      <c r="J31" s="34"/>
      <c r="K31" s="34"/>
      <c r="L31" s="242"/>
      <c r="M31" s="34"/>
      <c r="N31" s="34"/>
      <c r="O31" s="34"/>
      <c r="P31" s="34"/>
      <c r="Q31" s="34"/>
      <c r="R31" s="34"/>
      <c r="S31" s="34"/>
      <c r="T31" s="34"/>
      <c r="U31" s="34"/>
      <c r="V31" s="34"/>
      <c r="W31" s="34"/>
      <c r="X31" s="34"/>
      <c r="Y31" s="40"/>
      <c r="Z31" s="34"/>
      <c r="AA31" s="117"/>
      <c r="AB31" s="34"/>
      <c r="AC31" s="265">
        <f t="shared" si="2"/>
        <v>0</v>
      </c>
      <c r="AD31" s="265">
        <f t="shared" si="3"/>
        <v>0</v>
      </c>
      <c r="AE31" s="264">
        <f t="shared" si="0"/>
        <v>0</v>
      </c>
      <c r="AF31" s="265">
        <f t="shared" si="1"/>
        <v>0</v>
      </c>
      <c r="AG31" s="369"/>
      <c r="AH31" s="265"/>
    </row>
    <row r="32" spans="2:34" ht="15.75" customHeight="1" thickBot="1" x14ac:dyDescent="0.3">
      <c r="B32" s="30" t="s">
        <v>492</v>
      </c>
      <c r="C32" s="19">
        <v>2</v>
      </c>
      <c r="D32" s="19" t="s">
        <v>467</v>
      </c>
      <c r="E32" s="147"/>
      <c r="F32" s="184"/>
      <c r="G32" s="184"/>
      <c r="H32" s="184"/>
      <c r="I32" s="184"/>
      <c r="J32" s="184"/>
      <c r="K32" s="184"/>
      <c r="L32" s="184"/>
      <c r="M32" s="19"/>
      <c r="N32" s="19"/>
      <c r="O32" s="19"/>
      <c r="P32" s="19"/>
      <c r="Q32" s="147"/>
      <c r="R32" s="184"/>
      <c r="S32" s="184"/>
      <c r="T32" s="184"/>
      <c r="U32" s="184"/>
      <c r="V32" s="184"/>
      <c r="W32" s="184"/>
      <c r="X32" s="184"/>
      <c r="Y32" s="147"/>
      <c r="Z32" s="130"/>
      <c r="AA32" s="130"/>
      <c r="AB32" s="130"/>
    </row>
    <row r="33" spans="2:28" ht="15.75" customHeight="1" thickBot="1" x14ac:dyDescent="0.3">
      <c r="B33" s="31" t="s">
        <v>493</v>
      </c>
      <c r="C33" s="140">
        <v>3</v>
      </c>
      <c r="D33" s="140" t="s">
        <v>467</v>
      </c>
      <c r="E33" s="147"/>
      <c r="F33" s="184"/>
      <c r="G33" s="184"/>
      <c r="H33" s="184"/>
      <c r="I33" s="184"/>
      <c r="J33" s="184"/>
      <c r="K33" s="184"/>
      <c r="L33" s="184"/>
      <c r="M33" s="140"/>
      <c r="N33" s="140"/>
      <c r="O33" s="140"/>
      <c r="P33" s="140"/>
      <c r="Q33" s="147"/>
      <c r="R33" s="184"/>
      <c r="S33" s="184"/>
      <c r="T33" s="184"/>
      <c r="U33" s="184"/>
      <c r="V33" s="184"/>
      <c r="W33" s="184"/>
      <c r="X33" s="184"/>
      <c r="Y33" s="134"/>
      <c r="Z33" s="139"/>
      <c r="AA33" s="139"/>
      <c r="AB33" s="139"/>
    </row>
    <row r="34" spans="2:28" ht="23.25" customHeight="1" thickBot="1" x14ac:dyDescent="0.3">
      <c r="B34" s="108" t="s">
        <v>489</v>
      </c>
      <c r="C34" s="71"/>
      <c r="D34" s="71"/>
      <c r="E34" s="71"/>
      <c r="F34" s="71"/>
      <c r="G34" s="71"/>
      <c r="H34" s="71"/>
      <c r="I34" s="71"/>
      <c r="J34" s="71"/>
      <c r="K34" s="71"/>
      <c r="L34" s="71"/>
      <c r="M34" s="71"/>
      <c r="N34" s="71"/>
      <c r="O34" s="71"/>
      <c r="P34" s="71"/>
      <c r="Q34" s="71"/>
      <c r="R34" s="71"/>
      <c r="S34" s="71"/>
      <c r="T34" s="71"/>
      <c r="U34" s="71"/>
      <c r="V34" s="71"/>
      <c r="W34" s="71"/>
      <c r="X34" s="71"/>
      <c r="Y34" s="72"/>
      <c r="Z34" s="67"/>
      <c r="AA34" s="141"/>
      <c r="AB34" s="72"/>
    </row>
    <row r="35" spans="2:28" ht="15.75" customHeight="1" thickBot="1" x14ac:dyDescent="0.3">
      <c r="B35" s="30"/>
      <c r="C35" s="19"/>
      <c r="D35" s="19"/>
      <c r="E35" s="19"/>
      <c r="F35" s="19"/>
      <c r="G35" s="19"/>
      <c r="H35" s="19"/>
      <c r="I35" s="19"/>
      <c r="J35" s="19"/>
      <c r="K35" s="19"/>
      <c r="L35" s="19"/>
      <c r="M35" s="19"/>
      <c r="N35" s="19"/>
      <c r="O35" s="19"/>
      <c r="P35" s="19"/>
      <c r="Q35" s="19"/>
      <c r="R35" s="19"/>
      <c r="S35" s="19"/>
      <c r="T35" s="19"/>
      <c r="U35" s="19"/>
      <c r="V35" s="19"/>
      <c r="W35" s="19"/>
      <c r="X35" s="19"/>
      <c r="Y35" s="142"/>
      <c r="Z35" s="19"/>
      <c r="AA35" s="117"/>
      <c r="AB35" s="19"/>
    </row>
    <row r="36" spans="2:28" ht="15.75" customHeight="1" thickBot="1" x14ac:dyDescent="0.3">
      <c r="B36" s="30"/>
      <c r="C36" s="19"/>
      <c r="D36" s="19"/>
      <c r="E36" s="19"/>
      <c r="F36" s="19"/>
      <c r="G36" s="19"/>
      <c r="H36" s="19"/>
      <c r="I36" s="19"/>
      <c r="J36" s="19"/>
      <c r="K36" s="19"/>
      <c r="L36" s="19"/>
      <c r="M36" s="19"/>
      <c r="N36" s="19"/>
      <c r="O36" s="19"/>
      <c r="P36" s="19"/>
      <c r="Q36" s="19"/>
      <c r="R36" s="19"/>
      <c r="S36" s="19"/>
      <c r="T36" s="19"/>
      <c r="U36" s="19"/>
      <c r="V36" s="19"/>
      <c r="W36" s="19"/>
      <c r="X36" s="19"/>
      <c r="Y36" s="40"/>
      <c r="Z36" s="19"/>
      <c r="AA36" s="117"/>
      <c r="AB36" s="19"/>
    </row>
    <row r="37" spans="2:28" ht="15.75" customHeight="1" thickBot="1" x14ac:dyDescent="0.3">
      <c r="B37" s="30"/>
      <c r="C37" s="19"/>
      <c r="D37" s="19"/>
      <c r="E37" s="19"/>
      <c r="F37" s="19"/>
      <c r="G37" s="19"/>
      <c r="H37" s="19"/>
      <c r="I37" s="19"/>
      <c r="J37" s="19"/>
      <c r="K37" s="19"/>
      <c r="L37" s="19"/>
      <c r="M37" s="19"/>
      <c r="N37" s="19"/>
      <c r="O37" s="19"/>
      <c r="P37" s="19"/>
      <c r="Q37" s="19"/>
      <c r="R37" s="19"/>
      <c r="S37" s="19"/>
      <c r="T37" s="19"/>
      <c r="U37" s="19"/>
      <c r="V37" s="19"/>
      <c r="W37" s="19"/>
      <c r="X37" s="19"/>
      <c r="Y37" s="40"/>
      <c r="Z37" s="19"/>
      <c r="AA37" s="117"/>
      <c r="AB37" s="19"/>
    </row>
    <row r="38" spans="2:28" ht="15.75" customHeight="1" thickBot="1" x14ac:dyDescent="0.3">
      <c r="B38" s="30"/>
      <c r="C38" s="19"/>
      <c r="D38" s="19"/>
      <c r="E38" s="19"/>
      <c r="F38" s="19"/>
      <c r="G38" s="19"/>
      <c r="H38" s="19"/>
      <c r="I38" s="19"/>
      <c r="J38" s="19"/>
      <c r="K38" s="19"/>
      <c r="L38" s="19"/>
      <c r="M38" s="19"/>
      <c r="N38" s="19"/>
      <c r="O38" s="19"/>
      <c r="P38" s="19"/>
      <c r="Q38" s="19"/>
      <c r="R38" s="19"/>
      <c r="S38" s="19"/>
      <c r="T38" s="19"/>
      <c r="U38" s="19"/>
      <c r="V38" s="19"/>
      <c r="W38" s="19"/>
      <c r="X38" s="19"/>
      <c r="Y38" s="40"/>
      <c r="Z38" s="19"/>
      <c r="AA38" s="117"/>
      <c r="AB38" s="19"/>
    </row>
    <row r="39" spans="2:28" ht="15.75" customHeight="1" thickBot="1" x14ac:dyDescent="0.3">
      <c r="B39" s="30"/>
      <c r="C39" s="19"/>
      <c r="D39" s="19"/>
      <c r="E39" s="19"/>
      <c r="F39" s="19"/>
      <c r="G39" s="19"/>
      <c r="H39" s="19"/>
      <c r="I39" s="19"/>
      <c r="J39" s="19"/>
      <c r="K39" s="19"/>
      <c r="L39" s="19"/>
      <c r="M39" s="19"/>
      <c r="N39" s="19"/>
      <c r="O39" s="19"/>
      <c r="P39" s="19"/>
      <c r="Q39" s="19"/>
      <c r="R39" s="19"/>
      <c r="S39" s="19"/>
      <c r="T39" s="19"/>
      <c r="U39" s="19"/>
      <c r="V39" s="19"/>
      <c r="W39" s="19"/>
      <c r="X39" s="19"/>
      <c r="Y39" s="40"/>
      <c r="Z39" s="19"/>
      <c r="AA39" s="117"/>
      <c r="AB39" s="19"/>
    </row>
    <row r="40" spans="2:28" ht="15.75" customHeight="1" thickBot="1" x14ac:dyDescent="0.3">
      <c r="B40" s="30"/>
      <c r="C40" s="19"/>
      <c r="D40" s="19"/>
      <c r="E40" s="19"/>
      <c r="F40" s="19"/>
      <c r="G40" s="19"/>
      <c r="H40" s="19"/>
      <c r="I40" s="19"/>
      <c r="J40" s="19"/>
      <c r="K40" s="19"/>
      <c r="L40" s="19"/>
      <c r="M40" s="19"/>
      <c r="N40" s="19"/>
      <c r="O40" s="19"/>
      <c r="P40" s="19"/>
      <c r="Q40" s="19"/>
      <c r="R40" s="19"/>
      <c r="S40" s="19"/>
      <c r="T40" s="19"/>
      <c r="U40" s="19"/>
      <c r="V40" s="19"/>
      <c r="W40" s="19"/>
      <c r="X40" s="19"/>
      <c r="Y40" s="40"/>
      <c r="Z40" s="19"/>
      <c r="AA40" s="117"/>
      <c r="AB40" s="19"/>
    </row>
    <row r="41" spans="2:28" ht="15.75" customHeight="1" thickBot="1" x14ac:dyDescent="0.3">
      <c r="B41" s="30"/>
      <c r="C41" s="19"/>
      <c r="D41" s="19"/>
      <c r="E41" s="19"/>
      <c r="F41" s="19"/>
      <c r="G41" s="19"/>
      <c r="H41" s="19"/>
      <c r="I41" s="19"/>
      <c r="J41" s="19"/>
      <c r="K41" s="19"/>
      <c r="L41" s="19"/>
      <c r="M41" s="19"/>
      <c r="N41" s="19"/>
      <c r="O41" s="19"/>
      <c r="P41" s="19"/>
      <c r="Q41" s="19"/>
      <c r="R41" s="19"/>
      <c r="S41" s="19"/>
      <c r="T41" s="19"/>
      <c r="U41" s="19"/>
      <c r="V41" s="19"/>
      <c r="W41" s="19"/>
      <c r="X41" s="19"/>
      <c r="Y41" s="40"/>
      <c r="Z41" s="19"/>
      <c r="AA41" s="117"/>
      <c r="AB41" s="19"/>
    </row>
    <row r="42" spans="2:28" ht="15.75" customHeight="1" thickBot="1" x14ac:dyDescent="0.3">
      <c r="B42" s="30"/>
      <c r="C42" s="19"/>
      <c r="D42" s="19"/>
      <c r="E42" s="19"/>
      <c r="F42" s="19"/>
      <c r="G42" s="19"/>
      <c r="H42" s="19"/>
      <c r="I42" s="19"/>
      <c r="J42" s="19"/>
      <c r="K42" s="19"/>
      <c r="L42" s="19"/>
      <c r="M42" s="19"/>
      <c r="N42" s="19"/>
      <c r="O42" s="19"/>
      <c r="P42" s="19"/>
      <c r="Q42" s="19"/>
      <c r="R42" s="19"/>
      <c r="S42" s="19"/>
      <c r="T42" s="19"/>
      <c r="U42" s="19"/>
      <c r="V42" s="19"/>
      <c r="W42" s="19"/>
      <c r="X42" s="19"/>
      <c r="Y42" s="40"/>
      <c r="Z42" s="19"/>
      <c r="AA42" s="117"/>
      <c r="AB42" s="19"/>
    </row>
    <row r="43" spans="2:28" ht="15.75" customHeight="1" thickBot="1" x14ac:dyDescent="0.3">
      <c r="B43" s="30"/>
      <c r="C43" s="19"/>
      <c r="D43" s="19"/>
      <c r="E43" s="19"/>
      <c r="F43" s="19"/>
      <c r="G43" s="19"/>
      <c r="H43" s="19"/>
      <c r="I43" s="19"/>
      <c r="J43" s="19"/>
      <c r="K43" s="19"/>
      <c r="L43" s="19"/>
      <c r="M43" s="19"/>
      <c r="N43" s="19"/>
      <c r="O43" s="19"/>
      <c r="P43" s="19"/>
      <c r="Q43" s="19"/>
      <c r="R43" s="19"/>
      <c r="S43" s="19"/>
      <c r="T43" s="19"/>
      <c r="U43" s="19"/>
      <c r="V43" s="19"/>
      <c r="W43" s="19"/>
      <c r="X43" s="19"/>
      <c r="Y43" s="40"/>
      <c r="Z43" s="19"/>
      <c r="AA43" s="117"/>
      <c r="AB43" s="19"/>
    </row>
    <row r="44" spans="2:28" ht="15.75" customHeight="1" thickBot="1" x14ac:dyDescent="0.3">
      <c r="B44" s="30"/>
      <c r="C44" s="19"/>
      <c r="D44" s="19"/>
      <c r="E44" s="19"/>
      <c r="F44" s="19"/>
      <c r="G44" s="19"/>
      <c r="H44" s="19"/>
      <c r="I44" s="19"/>
      <c r="J44" s="19"/>
      <c r="K44" s="19"/>
      <c r="L44" s="19"/>
      <c r="M44" s="19"/>
      <c r="N44" s="19"/>
      <c r="O44" s="19"/>
      <c r="P44" s="19"/>
      <c r="Q44" s="19"/>
      <c r="R44" s="19"/>
      <c r="S44" s="19"/>
      <c r="T44" s="19"/>
      <c r="U44" s="19"/>
      <c r="V44" s="19"/>
      <c r="W44" s="19"/>
      <c r="X44" s="19"/>
      <c r="Y44" s="50"/>
      <c r="Z44" s="28"/>
      <c r="AA44" s="116"/>
      <c r="AB44" s="28"/>
    </row>
    <row r="45" spans="2:28" ht="15.75" customHeight="1" thickBot="1" x14ac:dyDescent="0.3">
      <c r="B45" s="30"/>
      <c r="C45" s="19"/>
      <c r="D45" s="19"/>
      <c r="E45" s="19"/>
      <c r="F45" s="19"/>
      <c r="G45" s="19"/>
      <c r="H45" s="19"/>
      <c r="I45" s="19"/>
      <c r="J45" s="19"/>
      <c r="K45" s="19"/>
      <c r="L45" s="19"/>
      <c r="M45" s="19"/>
      <c r="N45" s="19"/>
      <c r="O45" s="28"/>
      <c r="P45" s="19"/>
      <c r="Q45" s="19"/>
      <c r="R45" s="19"/>
      <c r="S45" s="19"/>
      <c r="T45" s="19"/>
      <c r="U45" s="19"/>
      <c r="V45" s="19"/>
      <c r="W45" s="19"/>
      <c r="X45" s="36"/>
      <c r="Y45" s="55"/>
      <c r="Z45" s="9"/>
      <c r="AA45" s="56"/>
      <c r="AB45" s="56"/>
    </row>
    <row r="46" spans="2:28" ht="15.75" customHeight="1" thickBot="1" x14ac:dyDescent="0.3">
      <c r="B46" s="30"/>
      <c r="C46" s="19"/>
      <c r="D46" s="19"/>
      <c r="E46" s="19"/>
      <c r="F46" s="19"/>
      <c r="G46" s="19"/>
      <c r="H46" s="19"/>
      <c r="I46" s="19"/>
      <c r="J46" s="19"/>
      <c r="K46" s="19"/>
      <c r="L46" s="19"/>
      <c r="M46" s="19"/>
      <c r="N46" s="36"/>
      <c r="O46" s="39"/>
      <c r="P46" s="19"/>
      <c r="Q46" s="116"/>
      <c r="R46" s="19"/>
      <c r="S46" s="19"/>
      <c r="T46" s="19"/>
      <c r="U46" s="19"/>
      <c r="V46" s="19"/>
      <c r="W46" s="19"/>
      <c r="X46" s="36"/>
      <c r="Y46" s="55"/>
      <c r="Z46" s="9"/>
      <c r="AA46" s="56"/>
      <c r="AB46" s="56"/>
    </row>
    <row r="47" spans="2:28" ht="15.75" customHeight="1" thickBot="1" x14ac:dyDescent="0.3">
      <c r="B47" s="30"/>
      <c r="C47" s="34"/>
      <c r="D47" s="34"/>
      <c r="E47" s="34"/>
      <c r="F47" s="34"/>
      <c r="G47" s="34"/>
      <c r="H47" s="34"/>
      <c r="I47" s="34"/>
      <c r="J47" s="34"/>
      <c r="K47" s="34"/>
      <c r="L47" s="36"/>
      <c r="M47" s="34"/>
      <c r="N47" s="36"/>
      <c r="O47" s="39"/>
      <c r="P47" s="119"/>
      <c r="Q47" s="37"/>
      <c r="R47" s="34"/>
      <c r="S47" s="34"/>
      <c r="T47" s="34"/>
      <c r="U47" s="34"/>
      <c r="V47" s="34"/>
      <c r="W47" s="34"/>
      <c r="X47" s="36"/>
      <c r="Y47" s="51"/>
      <c r="Z47" s="57"/>
      <c r="AA47" s="52"/>
      <c r="AB47" s="52"/>
    </row>
    <row r="48" spans="2:28" ht="15.75" customHeight="1" thickBot="1" x14ac:dyDescent="0.3">
      <c r="B48" s="30"/>
      <c r="C48" s="19"/>
      <c r="D48" s="19"/>
      <c r="E48" s="19"/>
      <c r="F48" s="19"/>
      <c r="G48" s="19"/>
      <c r="H48" s="19"/>
      <c r="I48" s="19"/>
      <c r="J48" s="19"/>
      <c r="K48" s="19"/>
      <c r="L48" s="318"/>
      <c r="M48" s="320"/>
      <c r="N48" s="36"/>
      <c r="O48" s="37"/>
      <c r="P48" s="119"/>
      <c r="Q48" s="40"/>
      <c r="R48" s="35"/>
      <c r="S48" s="35"/>
      <c r="T48" s="35"/>
      <c r="U48" s="35"/>
      <c r="V48" s="35"/>
      <c r="W48" s="35"/>
      <c r="X48" s="26"/>
      <c r="Y48" s="55"/>
      <c r="Z48" s="9"/>
      <c r="AA48" s="56"/>
      <c r="AB48" s="56"/>
    </row>
    <row r="49" spans="2:28" ht="15.75" customHeight="1" thickBot="1" x14ac:dyDescent="0.3">
      <c r="B49" s="30"/>
      <c r="C49" s="34"/>
      <c r="D49" s="34"/>
      <c r="E49" s="34"/>
      <c r="F49" s="34"/>
      <c r="G49" s="34"/>
      <c r="H49" s="34"/>
      <c r="I49" s="34"/>
      <c r="J49" s="34"/>
      <c r="K49" s="34"/>
      <c r="L49" s="27"/>
      <c r="M49" s="35"/>
      <c r="N49" s="36"/>
      <c r="O49" s="38"/>
      <c r="P49" s="119"/>
      <c r="Q49" s="120"/>
      <c r="R49" s="34"/>
      <c r="S49" s="34"/>
      <c r="T49" s="34"/>
      <c r="U49" s="34"/>
      <c r="V49" s="34"/>
      <c r="W49" s="34"/>
      <c r="X49" s="36"/>
      <c r="Y49" s="53"/>
      <c r="Z49" s="58"/>
      <c r="AA49" s="54"/>
      <c r="AB49" s="54"/>
    </row>
    <row r="50" spans="2:28" ht="15.75" customHeight="1" thickBot="1" x14ac:dyDescent="0.3">
      <c r="B50" s="30"/>
      <c r="C50" s="34"/>
      <c r="D50" s="34"/>
      <c r="E50" s="34"/>
      <c r="F50" s="34"/>
      <c r="G50" s="34"/>
      <c r="H50" s="34"/>
      <c r="I50" s="34"/>
      <c r="J50" s="34"/>
      <c r="K50" s="34"/>
      <c r="L50" s="27"/>
      <c r="M50" s="35"/>
      <c r="N50" s="36"/>
      <c r="O50" s="38"/>
      <c r="P50" s="119"/>
      <c r="Q50" s="120"/>
      <c r="R50" s="34"/>
      <c r="S50" s="34"/>
      <c r="T50" s="34"/>
      <c r="U50" s="34"/>
      <c r="V50" s="34"/>
      <c r="W50" s="34"/>
      <c r="X50" s="36"/>
      <c r="Y50" s="53"/>
      <c r="Z50" s="58"/>
      <c r="AA50" s="54"/>
      <c r="AB50" s="54"/>
    </row>
    <row r="51" spans="2:28" ht="20.25" customHeight="1" thickBot="1" x14ac:dyDescent="0.3">
      <c r="B51" s="30" t="s">
        <v>494</v>
      </c>
      <c r="C51" s="19">
        <v>4</v>
      </c>
      <c r="D51" s="19" t="s">
        <v>467</v>
      </c>
      <c r="E51" s="147"/>
      <c r="F51" s="184"/>
      <c r="G51" s="184"/>
      <c r="H51" s="184"/>
      <c r="I51" s="184"/>
      <c r="J51" s="184"/>
      <c r="K51" s="184"/>
      <c r="L51" s="318"/>
      <c r="M51" s="320"/>
      <c r="N51" s="36"/>
      <c r="O51" s="38"/>
      <c r="P51" s="119"/>
      <c r="Q51" s="147"/>
      <c r="R51" s="184"/>
      <c r="S51" s="184"/>
      <c r="T51" s="184"/>
      <c r="U51" s="184"/>
      <c r="V51" s="184"/>
      <c r="W51" s="184"/>
      <c r="X51" s="184"/>
      <c r="Y51" s="53"/>
      <c r="Z51" s="58"/>
      <c r="AA51" s="54"/>
      <c r="AB51" s="54"/>
    </row>
    <row r="52" spans="2:28" ht="15.75" customHeight="1" x14ac:dyDescent="0.25">
      <c r="B52" s="342"/>
      <c r="C52" s="342"/>
      <c r="D52" s="342"/>
      <c r="E52" s="342"/>
      <c r="F52" s="342"/>
      <c r="G52" s="342"/>
      <c r="H52" s="342"/>
      <c r="I52" s="342"/>
      <c r="J52" s="342"/>
      <c r="K52" s="342"/>
      <c r="L52" s="342"/>
      <c r="M52" s="342"/>
      <c r="N52" s="342"/>
      <c r="O52" s="343"/>
      <c r="P52" s="342"/>
    </row>
    <row r="53" spans="2:28" x14ac:dyDescent="0.25">
      <c r="B53" s="344" t="s">
        <v>804</v>
      </c>
      <c r="C53" s="345"/>
      <c r="D53" s="345"/>
      <c r="E53" s="345"/>
      <c r="F53" s="345"/>
      <c r="G53" s="345"/>
      <c r="H53" s="345"/>
      <c r="I53" s="345"/>
      <c r="J53" s="345"/>
      <c r="K53" s="345"/>
      <c r="L53" s="345"/>
      <c r="M53" s="345"/>
      <c r="N53" s="345"/>
      <c r="O53" s="345"/>
      <c r="P53" s="345"/>
    </row>
    <row r="54" spans="2:28" x14ac:dyDescent="0.25">
      <c r="B54" s="345"/>
      <c r="C54" s="345"/>
      <c r="D54" s="345"/>
      <c r="E54" s="345"/>
      <c r="F54" s="345"/>
      <c r="G54" s="345"/>
      <c r="H54" s="345"/>
      <c r="I54" s="345"/>
      <c r="J54" s="345"/>
      <c r="K54" s="345"/>
      <c r="L54" s="345"/>
      <c r="M54" s="345"/>
      <c r="N54" s="345"/>
      <c r="O54" s="345"/>
      <c r="P54" s="345"/>
    </row>
  </sheetData>
  <mergeCells count="48">
    <mergeCell ref="AG15:AG31"/>
    <mergeCell ref="AB11:AB12"/>
    <mergeCell ref="Y11:Y12"/>
    <mergeCell ref="Z11:Z12"/>
    <mergeCell ref="Y8:Z8"/>
    <mergeCell ref="AB4:AB7"/>
    <mergeCell ref="Y9:Z10"/>
    <mergeCell ref="AB9:AB10"/>
    <mergeCell ref="AA9:AA10"/>
    <mergeCell ref="Y4:AA7"/>
    <mergeCell ref="V5:V12"/>
    <mergeCell ref="W9:W12"/>
    <mergeCell ref="Q4:Q12"/>
    <mergeCell ref="R5:R12"/>
    <mergeCell ref="S5:S12"/>
    <mergeCell ref="R4:X4"/>
    <mergeCell ref="W5:X8"/>
    <mergeCell ref="T5:T12"/>
    <mergeCell ref="U5:U12"/>
    <mergeCell ref="X9:X12"/>
    <mergeCell ref="K6:K12"/>
    <mergeCell ref="L6:L12"/>
    <mergeCell ref="H9:H12"/>
    <mergeCell ref="O9:P10"/>
    <mergeCell ref="O11:O12"/>
    <mergeCell ref="M6:M12"/>
    <mergeCell ref="N6:P8"/>
    <mergeCell ref="B52:P52"/>
    <mergeCell ref="B53:P53"/>
    <mergeCell ref="B54:P54"/>
    <mergeCell ref="L48:M48"/>
    <mergeCell ref="L51:M51"/>
    <mergeCell ref="B2:P2"/>
    <mergeCell ref="B3:P3"/>
    <mergeCell ref="F4:I5"/>
    <mergeCell ref="K4:L5"/>
    <mergeCell ref="M4:P5"/>
    <mergeCell ref="B4:B12"/>
    <mergeCell ref="C4:C12"/>
    <mergeCell ref="D4:D12"/>
    <mergeCell ref="E4:E12"/>
    <mergeCell ref="J4:J12"/>
    <mergeCell ref="I6:I12"/>
    <mergeCell ref="F6:H8"/>
    <mergeCell ref="G9:G12"/>
    <mergeCell ref="F9:F12"/>
    <mergeCell ref="P11:P12"/>
    <mergeCell ref="N9:N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0"/>
  <sheetViews>
    <sheetView workbookViewId="0">
      <selection activeCell="G8" sqref="G8"/>
    </sheetView>
  </sheetViews>
  <sheetFormatPr defaultRowHeight="15" x14ac:dyDescent="0.25"/>
  <cols>
    <col min="2" max="2" width="36.28515625" customWidth="1"/>
    <col min="4" max="4" width="14" customWidth="1"/>
  </cols>
  <sheetData>
    <row r="2" spans="2:7" ht="29.25" customHeight="1" x14ac:dyDescent="0.25">
      <c r="B2" s="313" t="s">
        <v>578</v>
      </c>
      <c r="C2" s="313"/>
      <c r="D2" s="313"/>
      <c r="E2" s="313"/>
      <c r="F2" s="313"/>
      <c r="G2" s="313"/>
    </row>
    <row r="3" spans="2:7" ht="15.75" thickBot="1" x14ac:dyDescent="0.3">
      <c r="B3" s="373" t="s">
        <v>533</v>
      </c>
      <c r="C3" s="373"/>
      <c r="D3" s="373"/>
      <c r="E3" s="373"/>
      <c r="F3" s="373"/>
      <c r="G3" s="373"/>
    </row>
    <row r="4" spans="2:7" ht="51" customHeight="1" thickBot="1" x14ac:dyDescent="0.3">
      <c r="B4" s="375" t="s">
        <v>495</v>
      </c>
      <c r="C4" s="347" t="s">
        <v>496</v>
      </c>
      <c r="D4" s="347" t="s">
        <v>722</v>
      </c>
      <c r="E4" s="378" t="s">
        <v>589</v>
      </c>
      <c r="F4" s="352" t="s">
        <v>580</v>
      </c>
      <c r="G4" s="374"/>
    </row>
    <row r="5" spans="2:7" ht="36.75" customHeight="1" thickBot="1" x14ac:dyDescent="0.3">
      <c r="B5" s="376"/>
      <c r="C5" s="377"/>
      <c r="D5" s="377"/>
      <c r="E5" s="379"/>
      <c r="F5" s="68" t="s">
        <v>483</v>
      </c>
      <c r="G5" s="68" t="s">
        <v>588</v>
      </c>
    </row>
    <row r="6" spans="2:7" ht="15.75" thickBot="1" x14ac:dyDescent="0.3">
      <c r="B6" s="24">
        <v>1</v>
      </c>
      <c r="C6" s="34">
        <v>2</v>
      </c>
      <c r="D6" s="117">
        <v>3</v>
      </c>
      <c r="E6" s="173">
        <v>12</v>
      </c>
      <c r="F6" s="173">
        <v>20</v>
      </c>
      <c r="G6" s="173">
        <v>22</v>
      </c>
    </row>
    <row r="7" spans="2:7" ht="15.75" thickBot="1" x14ac:dyDescent="0.3">
      <c r="B7" s="372" t="s">
        <v>721</v>
      </c>
      <c r="C7" s="315">
        <v>4</v>
      </c>
      <c r="D7" s="183" t="s">
        <v>723</v>
      </c>
      <c r="E7" s="188">
        <v>280</v>
      </c>
      <c r="F7" s="192">
        <v>3</v>
      </c>
      <c r="G7" s="189">
        <v>2</v>
      </c>
    </row>
    <row r="8" spans="2:7" ht="15.75" thickBot="1" x14ac:dyDescent="0.3">
      <c r="B8" s="336"/>
      <c r="C8" s="359"/>
      <c r="D8" s="183" t="s">
        <v>724</v>
      </c>
      <c r="E8" s="194">
        <v>43</v>
      </c>
      <c r="F8" s="148">
        <v>0</v>
      </c>
      <c r="G8" s="195">
        <v>0</v>
      </c>
    </row>
    <row r="9" spans="2:7" ht="18.75" customHeight="1" thickBot="1" x14ac:dyDescent="0.3">
      <c r="B9" s="337"/>
      <c r="C9" s="341"/>
      <c r="D9" s="183" t="s">
        <v>725</v>
      </c>
      <c r="E9" s="190">
        <v>108</v>
      </c>
      <c r="F9" s="193">
        <v>2</v>
      </c>
      <c r="G9" s="191">
        <v>1</v>
      </c>
    </row>
    <row r="10" spans="2:7" x14ac:dyDescent="0.25">
      <c r="E10">
        <f>E7+E8+E9</f>
        <v>431</v>
      </c>
      <c r="F10">
        <f>F7+F8+F9</f>
        <v>5</v>
      </c>
      <c r="G10">
        <f>G7+G8+G9</f>
        <v>3</v>
      </c>
    </row>
  </sheetData>
  <mergeCells count="9">
    <mergeCell ref="B7:B9"/>
    <mergeCell ref="C7:C9"/>
    <mergeCell ref="B2:G2"/>
    <mergeCell ref="B3:G3"/>
    <mergeCell ref="F4:G4"/>
    <mergeCell ref="B4:B5"/>
    <mergeCell ref="C4:C5"/>
    <mergeCell ref="D4:D5"/>
    <mergeCell ref="E4:E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79"/>
  <sheetViews>
    <sheetView workbookViewId="0">
      <selection activeCell="J68" sqref="J68"/>
    </sheetView>
  </sheetViews>
  <sheetFormatPr defaultRowHeight="15" x14ac:dyDescent="0.25"/>
  <cols>
    <col min="4" max="4" width="6" customWidth="1"/>
    <col min="5" max="5" width="11.28515625" customWidth="1"/>
    <col min="6" max="6" width="14.42578125" customWidth="1"/>
    <col min="14" max="14" width="15.42578125" customWidth="1"/>
    <col min="19" max="19" width="10.7109375" customWidth="1"/>
  </cols>
  <sheetData>
    <row r="1" spans="2:20" x14ac:dyDescent="0.25">
      <c r="B1" s="272" t="s">
        <v>814</v>
      </c>
    </row>
    <row r="2" spans="2:20" x14ac:dyDescent="0.25">
      <c r="B2" s="384" t="s">
        <v>657</v>
      </c>
      <c r="C2" s="384"/>
      <c r="D2" s="384"/>
      <c r="E2" s="384"/>
      <c r="F2" s="384"/>
      <c r="G2" s="384"/>
      <c r="H2" s="384"/>
      <c r="I2" s="384"/>
      <c r="J2" s="384"/>
      <c r="K2" s="384"/>
      <c r="L2" s="384"/>
      <c r="M2" s="384"/>
      <c r="N2" s="384"/>
      <c r="O2" s="384"/>
      <c r="P2" s="384"/>
      <c r="Q2" s="384"/>
      <c r="R2" s="384"/>
      <c r="S2" s="384"/>
    </row>
    <row r="3" spans="2:20" x14ac:dyDescent="0.25">
      <c r="B3" s="313" t="s">
        <v>658</v>
      </c>
      <c r="C3" s="313"/>
      <c r="D3" s="313"/>
      <c r="E3" s="313"/>
      <c r="F3" s="313"/>
      <c r="G3" s="313"/>
      <c r="H3" s="313"/>
      <c r="I3" s="313"/>
      <c r="J3" s="313"/>
      <c r="K3" s="313"/>
      <c r="L3" s="313"/>
      <c r="M3" s="313"/>
      <c r="N3" s="313"/>
      <c r="O3" s="313"/>
      <c r="P3" s="313"/>
      <c r="Q3" s="313"/>
      <c r="R3" s="313"/>
      <c r="S3" s="313"/>
    </row>
    <row r="4" spans="2:20" ht="15.75" thickBot="1" x14ac:dyDescent="0.3">
      <c r="B4" s="43"/>
      <c r="C4" s="385" t="s">
        <v>533</v>
      </c>
      <c r="D4" s="385"/>
      <c r="E4" s="385"/>
      <c r="F4" s="385"/>
      <c r="G4" s="385"/>
      <c r="H4" s="385"/>
      <c r="I4" s="385"/>
      <c r="J4" s="385"/>
      <c r="K4" s="385"/>
      <c r="L4" s="385"/>
      <c r="M4" s="385"/>
      <c r="N4" s="385"/>
      <c r="O4" s="385"/>
      <c r="P4" s="385"/>
      <c r="Q4" s="385"/>
      <c r="R4" s="385"/>
      <c r="S4" s="385"/>
      <c r="T4" s="385"/>
    </row>
    <row r="5" spans="2:20" ht="34.5" customHeight="1" thickBot="1" x14ac:dyDescent="0.3">
      <c r="B5" s="330" t="s">
        <v>495</v>
      </c>
      <c r="C5" s="332"/>
      <c r="D5" s="315" t="s">
        <v>496</v>
      </c>
      <c r="E5" s="330" t="s">
        <v>805</v>
      </c>
      <c r="F5" s="360" t="s">
        <v>806</v>
      </c>
      <c r="G5" s="403" t="s">
        <v>579</v>
      </c>
      <c r="H5" s="287"/>
      <c r="I5" s="287"/>
      <c r="J5" s="287"/>
      <c r="K5" s="287"/>
      <c r="L5" s="287"/>
      <c r="M5" s="287"/>
      <c r="N5" s="360" t="s">
        <v>666</v>
      </c>
      <c r="O5" s="380" t="s">
        <v>659</v>
      </c>
      <c r="P5" s="287"/>
      <c r="Q5" s="287"/>
      <c r="R5" s="287"/>
      <c r="S5" s="291"/>
    </row>
    <row r="6" spans="2:20" ht="15.75" customHeight="1" x14ac:dyDescent="0.25">
      <c r="B6" s="308"/>
      <c r="C6" s="350"/>
      <c r="D6" s="336"/>
      <c r="E6" s="308"/>
      <c r="F6" s="391"/>
      <c r="G6" s="392" t="s">
        <v>823</v>
      </c>
      <c r="H6" s="347" t="s">
        <v>582</v>
      </c>
      <c r="I6" s="347" t="s">
        <v>583</v>
      </c>
      <c r="J6" s="347" t="s">
        <v>584</v>
      </c>
      <c r="K6" s="347" t="s">
        <v>585</v>
      </c>
      <c r="L6" s="347" t="s">
        <v>586</v>
      </c>
      <c r="M6" s="357" t="s">
        <v>587</v>
      </c>
      <c r="N6" s="361"/>
      <c r="O6" s="347" t="s">
        <v>660</v>
      </c>
      <c r="P6" s="347" t="s">
        <v>661</v>
      </c>
      <c r="Q6" s="378" t="s">
        <v>670</v>
      </c>
      <c r="R6" s="360" t="s">
        <v>669</v>
      </c>
      <c r="S6" s="375" t="s">
        <v>671</v>
      </c>
    </row>
    <row r="7" spans="2:20" ht="30" customHeight="1" thickBot="1" x14ac:dyDescent="0.3">
      <c r="B7" s="388"/>
      <c r="C7" s="389"/>
      <c r="D7" s="390"/>
      <c r="E7" s="388"/>
      <c r="F7" s="296"/>
      <c r="G7" s="393"/>
      <c r="H7" s="377"/>
      <c r="I7" s="377"/>
      <c r="J7" s="377"/>
      <c r="K7" s="377"/>
      <c r="L7" s="377"/>
      <c r="M7" s="404"/>
      <c r="N7" s="274"/>
      <c r="O7" s="377"/>
      <c r="P7" s="377"/>
      <c r="Q7" s="379"/>
      <c r="R7" s="274"/>
      <c r="S7" s="376"/>
    </row>
    <row r="8" spans="2:20" ht="15.75" thickBot="1" x14ac:dyDescent="0.3">
      <c r="B8" s="380">
        <v>1</v>
      </c>
      <c r="C8" s="381"/>
      <c r="D8" s="89">
        <v>2</v>
      </c>
      <c r="E8" s="89">
        <v>3</v>
      </c>
      <c r="F8" s="89">
        <v>4</v>
      </c>
      <c r="G8" s="89">
        <v>5</v>
      </c>
      <c r="H8" s="89">
        <v>6</v>
      </c>
      <c r="I8" s="89">
        <v>7</v>
      </c>
      <c r="J8" s="89">
        <v>8</v>
      </c>
      <c r="K8" s="89">
        <v>9</v>
      </c>
      <c r="L8" s="89">
        <v>10</v>
      </c>
      <c r="M8" s="89">
        <v>11</v>
      </c>
      <c r="N8" s="89">
        <v>12</v>
      </c>
      <c r="O8" s="89">
        <v>18</v>
      </c>
      <c r="P8" s="89">
        <v>19</v>
      </c>
      <c r="Q8" s="89">
        <v>20</v>
      </c>
      <c r="R8" s="88">
        <v>21</v>
      </c>
      <c r="S8" s="68">
        <v>22</v>
      </c>
    </row>
    <row r="9" spans="2:20" ht="19.5" customHeight="1" thickBot="1" x14ac:dyDescent="0.3">
      <c r="B9" s="382" t="s">
        <v>488</v>
      </c>
      <c r="C9" s="383"/>
      <c r="D9" s="49">
        <v>1</v>
      </c>
      <c r="E9" s="49" t="s">
        <v>467</v>
      </c>
      <c r="F9" s="49" t="s">
        <v>467</v>
      </c>
      <c r="G9" s="471">
        <f>SUM(G12:G14)</f>
        <v>1</v>
      </c>
      <c r="H9" s="471">
        <f t="shared" ref="H9:S9" si="0">SUM(H12:H14)</f>
        <v>1</v>
      </c>
      <c r="I9" s="471">
        <f t="shared" si="0"/>
        <v>1</v>
      </c>
      <c r="J9" s="471">
        <f t="shared" si="0"/>
        <v>1</v>
      </c>
      <c r="K9" s="471">
        <f t="shared" si="0"/>
        <v>0</v>
      </c>
      <c r="L9" s="471">
        <f t="shared" si="0"/>
        <v>0</v>
      </c>
      <c r="M9" s="471">
        <f t="shared" si="0"/>
        <v>0</v>
      </c>
      <c r="N9" s="471">
        <f t="shared" si="0"/>
        <v>4</v>
      </c>
      <c r="O9" s="471">
        <f t="shared" si="0"/>
        <v>0</v>
      </c>
      <c r="P9" s="471">
        <f t="shared" si="0"/>
        <v>0</v>
      </c>
      <c r="Q9" s="471">
        <f t="shared" si="0"/>
        <v>0</v>
      </c>
      <c r="R9" s="471">
        <f t="shared" si="0"/>
        <v>4</v>
      </c>
      <c r="S9" s="471">
        <f t="shared" si="0"/>
        <v>0</v>
      </c>
    </row>
    <row r="10" spans="2:20" ht="19.5" customHeight="1" x14ac:dyDescent="0.25">
      <c r="B10" s="400" t="s">
        <v>807</v>
      </c>
      <c r="C10" s="401"/>
      <c r="D10" s="315"/>
      <c r="E10" s="315"/>
      <c r="F10" s="315"/>
      <c r="G10" s="394"/>
      <c r="H10" s="394"/>
      <c r="I10" s="394"/>
      <c r="J10" s="394"/>
      <c r="K10" s="394"/>
      <c r="L10" s="394"/>
      <c r="M10" s="394"/>
      <c r="N10" s="394"/>
      <c r="O10" s="394"/>
      <c r="P10" s="394"/>
      <c r="Q10" s="394"/>
      <c r="R10" s="396"/>
      <c r="S10" s="398"/>
    </row>
    <row r="11" spans="2:20" ht="19.5" customHeight="1" thickBot="1" x14ac:dyDescent="0.3">
      <c r="B11" s="382"/>
      <c r="C11" s="383"/>
      <c r="D11" s="317"/>
      <c r="E11" s="317"/>
      <c r="F11" s="317"/>
      <c r="G11" s="395"/>
      <c r="H11" s="395"/>
      <c r="I11" s="395"/>
      <c r="J11" s="395"/>
      <c r="K11" s="395"/>
      <c r="L11" s="395"/>
      <c r="M11" s="395"/>
      <c r="N11" s="395"/>
      <c r="O11" s="395"/>
      <c r="P11" s="395"/>
      <c r="Q11" s="395"/>
      <c r="R11" s="397"/>
      <c r="S11" s="399"/>
    </row>
    <row r="12" spans="2:20" ht="15.75" thickBot="1" x14ac:dyDescent="0.3">
      <c r="B12" s="386" t="s">
        <v>815</v>
      </c>
      <c r="C12" s="387"/>
      <c r="D12" s="49"/>
      <c r="E12" s="467">
        <v>1</v>
      </c>
      <c r="F12" s="49" t="s">
        <v>816</v>
      </c>
      <c r="G12" s="468">
        <v>1</v>
      </c>
      <c r="H12" s="468">
        <v>0</v>
      </c>
      <c r="I12" s="468">
        <v>0</v>
      </c>
      <c r="J12" s="468">
        <v>0</v>
      </c>
      <c r="K12" s="468">
        <v>0</v>
      </c>
      <c r="L12" s="468">
        <v>0</v>
      </c>
      <c r="M12" s="468">
        <v>0</v>
      </c>
      <c r="N12" s="468">
        <f>SUM(G12:M12)</f>
        <v>1</v>
      </c>
      <c r="O12" s="468">
        <v>0</v>
      </c>
      <c r="P12" s="468">
        <v>0</v>
      </c>
      <c r="Q12" s="468">
        <v>0</v>
      </c>
      <c r="R12" s="469">
        <v>1</v>
      </c>
      <c r="S12" s="470">
        <v>0</v>
      </c>
    </row>
    <row r="13" spans="2:20" ht="19.5" customHeight="1" thickBot="1" x14ac:dyDescent="0.3">
      <c r="B13" s="386" t="s">
        <v>817</v>
      </c>
      <c r="C13" s="387"/>
      <c r="D13" s="49"/>
      <c r="E13" s="269">
        <v>1</v>
      </c>
      <c r="F13" s="269" t="s">
        <v>819</v>
      </c>
      <c r="G13" s="468">
        <v>0</v>
      </c>
      <c r="H13" s="468">
        <v>1</v>
      </c>
      <c r="I13" s="468">
        <v>0</v>
      </c>
      <c r="J13" s="468">
        <v>1</v>
      </c>
      <c r="K13" s="468">
        <v>0</v>
      </c>
      <c r="L13" s="468">
        <v>0</v>
      </c>
      <c r="M13" s="468">
        <v>0</v>
      </c>
      <c r="N13" s="468">
        <f t="shared" ref="N13:N14" si="1">SUM(G13:M13)</f>
        <v>2</v>
      </c>
      <c r="O13" s="468">
        <v>0</v>
      </c>
      <c r="P13" s="468">
        <v>0</v>
      </c>
      <c r="Q13" s="468">
        <v>0</v>
      </c>
      <c r="R13" s="469">
        <v>2</v>
      </c>
      <c r="S13" s="470">
        <v>0</v>
      </c>
    </row>
    <row r="14" spans="2:20" ht="15.75" thickBot="1" x14ac:dyDescent="0.3">
      <c r="B14" s="386" t="s">
        <v>822</v>
      </c>
      <c r="C14" s="387"/>
      <c r="D14" s="49"/>
      <c r="E14" s="269">
        <v>1</v>
      </c>
      <c r="F14" s="269" t="s">
        <v>820</v>
      </c>
      <c r="G14" s="468">
        <v>0</v>
      </c>
      <c r="H14" s="468">
        <v>0</v>
      </c>
      <c r="I14" s="468">
        <v>1</v>
      </c>
      <c r="J14" s="468">
        <v>0</v>
      </c>
      <c r="K14" s="468">
        <v>0</v>
      </c>
      <c r="L14" s="468">
        <v>0</v>
      </c>
      <c r="M14" s="468">
        <v>0</v>
      </c>
      <c r="N14" s="468">
        <f t="shared" si="1"/>
        <v>1</v>
      </c>
      <c r="O14" s="468">
        <v>0</v>
      </c>
      <c r="P14" s="468">
        <v>0</v>
      </c>
      <c r="Q14" s="468">
        <v>0</v>
      </c>
      <c r="R14" s="469">
        <v>1</v>
      </c>
      <c r="S14" s="470">
        <v>0</v>
      </c>
    </row>
    <row r="15" spans="2:20" ht="15.75" thickBot="1" x14ac:dyDescent="0.3">
      <c r="B15" s="386"/>
      <c r="C15" s="387"/>
      <c r="D15" s="49"/>
      <c r="E15" s="49"/>
      <c r="F15" s="49"/>
      <c r="G15" s="151"/>
      <c r="H15" s="151"/>
      <c r="I15" s="151"/>
      <c r="J15" s="151"/>
      <c r="K15" s="151"/>
      <c r="L15" s="151"/>
      <c r="M15" s="151"/>
      <c r="N15" s="151"/>
      <c r="O15" s="151"/>
      <c r="P15" s="151"/>
      <c r="Q15" s="151"/>
      <c r="R15" s="153"/>
      <c r="S15" s="154"/>
    </row>
    <row r="16" spans="2:20" ht="15.75" thickBot="1" x14ac:dyDescent="0.3">
      <c r="B16" s="386"/>
      <c r="C16" s="387"/>
      <c r="D16" s="49"/>
      <c r="E16" s="49"/>
      <c r="F16" s="49"/>
      <c r="G16" s="151"/>
      <c r="H16" s="151"/>
      <c r="I16" s="151"/>
      <c r="J16" s="151"/>
      <c r="K16" s="151"/>
      <c r="L16" s="151"/>
      <c r="M16" s="151"/>
      <c r="N16" s="151"/>
      <c r="O16" s="151"/>
      <c r="P16" s="151"/>
      <c r="Q16" s="151"/>
      <c r="R16" s="153"/>
      <c r="S16" s="154"/>
    </row>
    <row r="17" spans="2:19" ht="19.5" customHeight="1" thickBot="1" x14ac:dyDescent="0.3">
      <c r="B17" s="386"/>
      <c r="C17" s="387"/>
      <c r="D17" s="49"/>
      <c r="E17" s="49"/>
      <c r="F17" s="49"/>
      <c r="G17" s="151"/>
      <c r="H17" s="151"/>
      <c r="I17" s="151"/>
      <c r="J17" s="151"/>
      <c r="K17" s="151"/>
      <c r="L17" s="151"/>
      <c r="M17" s="151"/>
      <c r="N17" s="151"/>
      <c r="O17" s="151"/>
      <c r="P17" s="151"/>
      <c r="Q17" s="151"/>
      <c r="R17" s="153"/>
      <c r="S17" s="154"/>
    </row>
    <row r="18" spans="2:19" ht="15.75" thickBot="1" x14ac:dyDescent="0.3">
      <c r="B18" s="386"/>
      <c r="C18" s="387"/>
      <c r="D18" s="49"/>
      <c r="E18" s="49"/>
      <c r="F18" s="49"/>
      <c r="G18" s="151"/>
      <c r="H18" s="151"/>
      <c r="I18" s="151"/>
      <c r="J18" s="151"/>
      <c r="K18" s="151"/>
      <c r="L18" s="151"/>
      <c r="M18" s="151"/>
      <c r="N18" s="151"/>
      <c r="O18" s="151"/>
      <c r="P18" s="151"/>
      <c r="Q18" s="151"/>
      <c r="R18" s="153"/>
      <c r="S18" s="154"/>
    </row>
    <row r="19" spans="2:19" ht="15.75" thickBot="1" x14ac:dyDescent="0.3">
      <c r="B19" s="386"/>
      <c r="C19" s="387"/>
      <c r="D19" s="49"/>
      <c r="E19" s="49"/>
      <c r="F19" s="49"/>
      <c r="G19" s="151"/>
      <c r="H19" s="151"/>
      <c r="I19" s="151"/>
      <c r="J19" s="151"/>
      <c r="K19" s="151"/>
      <c r="L19" s="151"/>
      <c r="M19" s="151"/>
      <c r="N19" s="151"/>
      <c r="O19" s="151"/>
      <c r="P19" s="151"/>
      <c r="Q19" s="151"/>
      <c r="R19" s="153"/>
      <c r="S19" s="154"/>
    </row>
    <row r="20" spans="2:19" ht="15.75" thickBot="1" x14ac:dyDescent="0.3">
      <c r="B20" s="386"/>
      <c r="C20" s="387"/>
      <c r="D20" s="49"/>
      <c r="E20" s="49"/>
      <c r="F20" s="49"/>
      <c r="G20" s="151"/>
      <c r="H20" s="151"/>
      <c r="I20" s="151"/>
      <c r="J20" s="151"/>
      <c r="K20" s="151"/>
      <c r="L20" s="151"/>
      <c r="M20" s="151"/>
      <c r="N20" s="151"/>
      <c r="O20" s="151"/>
      <c r="P20" s="151"/>
      <c r="Q20" s="151"/>
      <c r="R20" s="153"/>
      <c r="S20" s="154"/>
    </row>
    <row r="21" spans="2:19" ht="15.75" thickBot="1" x14ac:dyDescent="0.3">
      <c r="B21" s="386"/>
      <c r="C21" s="387"/>
      <c r="D21" s="49"/>
      <c r="E21" s="49"/>
      <c r="F21" s="49"/>
      <c r="G21" s="151"/>
      <c r="H21" s="151"/>
      <c r="I21" s="151"/>
      <c r="J21" s="151"/>
      <c r="K21" s="151"/>
      <c r="L21" s="151"/>
      <c r="M21" s="151"/>
      <c r="N21" s="151"/>
      <c r="O21" s="151"/>
      <c r="P21" s="151"/>
      <c r="Q21" s="151"/>
      <c r="R21" s="153"/>
      <c r="S21" s="154"/>
    </row>
    <row r="22" spans="2:19" ht="19.5" customHeight="1" thickBot="1" x14ac:dyDescent="0.3">
      <c r="B22" s="386"/>
      <c r="C22" s="387"/>
      <c r="D22" s="49"/>
      <c r="E22" s="49"/>
      <c r="F22" s="49"/>
      <c r="G22" s="151"/>
      <c r="H22" s="151"/>
      <c r="I22" s="151"/>
      <c r="J22" s="151"/>
      <c r="K22" s="151"/>
      <c r="L22" s="151"/>
      <c r="M22" s="151"/>
      <c r="N22" s="151"/>
      <c r="O22" s="151"/>
      <c r="P22" s="151"/>
      <c r="Q22" s="151"/>
      <c r="R22" s="153"/>
      <c r="S22" s="154"/>
    </row>
    <row r="23" spans="2:19" ht="15.75" thickBot="1" x14ac:dyDescent="0.3">
      <c r="B23" s="386"/>
      <c r="C23" s="387"/>
      <c r="D23" s="49"/>
      <c r="E23" s="49"/>
      <c r="F23" s="49"/>
      <c r="G23" s="151"/>
      <c r="H23" s="151"/>
      <c r="I23" s="151"/>
      <c r="J23" s="151"/>
      <c r="K23" s="151"/>
      <c r="L23" s="151"/>
      <c r="M23" s="151"/>
      <c r="N23" s="151"/>
      <c r="O23" s="151"/>
      <c r="P23" s="151"/>
      <c r="Q23" s="151"/>
      <c r="R23" s="153"/>
      <c r="S23" s="154"/>
    </row>
    <row r="24" spans="2:19" ht="19.5" customHeight="1" thickBot="1" x14ac:dyDescent="0.3">
      <c r="B24" s="386" t="s">
        <v>492</v>
      </c>
      <c r="C24" s="387"/>
      <c r="D24" s="49">
        <v>2</v>
      </c>
      <c r="E24" s="49" t="s">
        <v>467</v>
      </c>
      <c r="F24" s="49" t="s">
        <v>467</v>
      </c>
      <c r="G24" s="147">
        <v>0</v>
      </c>
      <c r="H24" s="147">
        <v>0</v>
      </c>
      <c r="I24" s="147">
        <v>0</v>
      </c>
      <c r="J24" s="147">
        <v>0</v>
      </c>
      <c r="K24" s="147">
        <v>0</v>
      </c>
      <c r="L24" s="147">
        <v>0</v>
      </c>
      <c r="M24" s="147">
        <v>0</v>
      </c>
      <c r="N24" s="147">
        <v>0</v>
      </c>
      <c r="O24" s="147">
        <v>0</v>
      </c>
      <c r="P24" s="147">
        <v>0</v>
      </c>
      <c r="Q24" s="147">
        <v>0</v>
      </c>
      <c r="R24" s="147">
        <v>0</v>
      </c>
      <c r="S24" s="147">
        <v>0</v>
      </c>
    </row>
    <row r="25" spans="2:19" ht="19.5" customHeight="1" thickBot="1" x14ac:dyDescent="0.3">
      <c r="B25" s="386" t="s">
        <v>493</v>
      </c>
      <c r="C25" s="387"/>
      <c r="D25" s="49">
        <v>3</v>
      </c>
      <c r="E25" s="49" t="s">
        <v>467</v>
      </c>
      <c r="F25" s="49" t="s">
        <v>467</v>
      </c>
      <c r="G25" s="147">
        <v>0</v>
      </c>
      <c r="H25" s="147">
        <v>0</v>
      </c>
      <c r="I25" s="147">
        <v>0</v>
      </c>
      <c r="J25" s="147">
        <v>0</v>
      </c>
      <c r="K25" s="147">
        <v>0</v>
      </c>
      <c r="L25" s="147">
        <v>0</v>
      </c>
      <c r="M25" s="147">
        <v>0</v>
      </c>
      <c r="N25" s="147">
        <v>0</v>
      </c>
      <c r="O25" s="147">
        <v>0</v>
      </c>
      <c r="P25" s="147">
        <v>0</v>
      </c>
      <c r="Q25" s="147">
        <v>0</v>
      </c>
      <c r="R25" s="147">
        <v>0</v>
      </c>
      <c r="S25" s="147">
        <v>0</v>
      </c>
    </row>
    <row r="26" spans="2:19" ht="19.5" customHeight="1" x14ac:dyDescent="0.25">
      <c r="B26" s="400" t="s">
        <v>489</v>
      </c>
      <c r="C26" s="401"/>
      <c r="D26" s="315"/>
      <c r="E26" s="315"/>
      <c r="F26" s="315"/>
      <c r="G26" s="394"/>
      <c r="H26" s="394"/>
      <c r="I26" s="394"/>
      <c r="J26" s="394"/>
      <c r="K26" s="394"/>
      <c r="L26" s="394"/>
      <c r="M26" s="394"/>
      <c r="N26" s="394"/>
      <c r="O26" s="394"/>
      <c r="P26" s="394"/>
      <c r="Q26" s="394"/>
      <c r="R26" s="396"/>
      <c r="S26" s="402"/>
    </row>
    <row r="27" spans="2:19" ht="15.75" thickBot="1" x14ac:dyDescent="0.3">
      <c r="B27" s="382"/>
      <c r="C27" s="383"/>
      <c r="D27" s="317"/>
      <c r="E27" s="317"/>
      <c r="F27" s="317"/>
      <c r="G27" s="395"/>
      <c r="H27" s="395"/>
      <c r="I27" s="395"/>
      <c r="J27" s="395"/>
      <c r="K27" s="395"/>
      <c r="L27" s="395"/>
      <c r="M27" s="395"/>
      <c r="N27" s="395"/>
      <c r="O27" s="395"/>
      <c r="P27" s="395"/>
      <c r="Q27" s="395"/>
      <c r="R27" s="397"/>
      <c r="S27" s="402"/>
    </row>
    <row r="28" spans="2:19" ht="15.75" thickBot="1" x14ac:dyDescent="0.3">
      <c r="B28" s="386"/>
      <c r="C28" s="387"/>
      <c r="D28" s="49"/>
      <c r="E28" s="49"/>
      <c r="F28" s="49"/>
      <c r="G28" s="151"/>
      <c r="H28" s="151"/>
      <c r="I28" s="151"/>
      <c r="J28" s="151"/>
      <c r="K28" s="151"/>
      <c r="L28" s="151"/>
      <c r="M28" s="151"/>
      <c r="N28" s="151"/>
      <c r="O28" s="151"/>
      <c r="P28" s="151"/>
      <c r="Q28" s="151"/>
      <c r="R28" s="153"/>
      <c r="S28" s="152"/>
    </row>
    <row r="29" spans="2:19" ht="15.75" thickBot="1" x14ac:dyDescent="0.3">
      <c r="B29" s="386"/>
      <c r="C29" s="387"/>
      <c r="D29" s="49"/>
      <c r="E29" s="49"/>
      <c r="F29" s="49"/>
      <c r="G29" s="151"/>
      <c r="H29" s="151"/>
      <c r="I29" s="151"/>
      <c r="J29" s="151"/>
      <c r="K29" s="151"/>
      <c r="L29" s="151"/>
      <c r="M29" s="151"/>
      <c r="N29" s="151"/>
      <c r="O29" s="151"/>
      <c r="P29" s="151"/>
      <c r="Q29" s="151"/>
      <c r="R29" s="153"/>
      <c r="S29" s="154"/>
    </row>
    <row r="30" spans="2:19" ht="19.5" customHeight="1" thickBot="1" x14ac:dyDescent="0.3">
      <c r="B30" s="386"/>
      <c r="C30" s="387"/>
      <c r="D30" s="49"/>
      <c r="E30" s="49"/>
      <c r="F30" s="49"/>
      <c r="G30" s="151"/>
      <c r="H30" s="151"/>
      <c r="I30" s="151"/>
      <c r="J30" s="151"/>
      <c r="K30" s="151"/>
      <c r="L30" s="151"/>
      <c r="M30" s="151"/>
      <c r="N30" s="151"/>
      <c r="O30" s="151"/>
      <c r="P30" s="151"/>
      <c r="Q30" s="151"/>
      <c r="R30" s="153"/>
      <c r="S30" s="154"/>
    </row>
    <row r="31" spans="2:19" ht="39" customHeight="1" thickBot="1" x14ac:dyDescent="0.3">
      <c r="B31" s="386" t="s">
        <v>494</v>
      </c>
      <c r="C31" s="387"/>
      <c r="D31" s="49">
        <v>4</v>
      </c>
      <c r="E31" s="49" t="s">
        <v>467</v>
      </c>
      <c r="F31" s="49" t="s">
        <v>467</v>
      </c>
      <c r="G31" s="471">
        <f>SUM(G9+G24+G25)</f>
        <v>1</v>
      </c>
      <c r="H31" s="471">
        <f t="shared" ref="H31:S31" si="2">SUM(H9+H24+H25)</f>
        <v>1</v>
      </c>
      <c r="I31" s="471">
        <f t="shared" si="2"/>
        <v>1</v>
      </c>
      <c r="J31" s="471">
        <f t="shared" si="2"/>
        <v>1</v>
      </c>
      <c r="K31" s="471">
        <f t="shared" si="2"/>
        <v>0</v>
      </c>
      <c r="L31" s="471">
        <f t="shared" si="2"/>
        <v>0</v>
      </c>
      <c r="M31" s="471">
        <f t="shared" si="2"/>
        <v>0</v>
      </c>
      <c r="N31" s="471">
        <f t="shared" si="2"/>
        <v>4</v>
      </c>
      <c r="O31" s="471">
        <f t="shared" si="2"/>
        <v>0</v>
      </c>
      <c r="P31" s="471">
        <f t="shared" si="2"/>
        <v>0</v>
      </c>
      <c r="Q31" s="471">
        <f t="shared" si="2"/>
        <v>0</v>
      </c>
      <c r="R31" s="471">
        <f t="shared" si="2"/>
        <v>4</v>
      </c>
      <c r="S31" s="471">
        <f t="shared" si="2"/>
        <v>0</v>
      </c>
    </row>
    <row r="32" spans="2:19" ht="54" customHeight="1" thickBot="1" x14ac:dyDescent="0.3">
      <c r="B32" s="400" t="s">
        <v>763</v>
      </c>
      <c r="C32" s="401"/>
      <c r="D32" s="134">
        <v>8</v>
      </c>
      <c r="E32" s="134" t="s">
        <v>467</v>
      </c>
      <c r="F32" s="134" t="s">
        <v>467</v>
      </c>
      <c r="G32" s="147">
        <v>0</v>
      </c>
      <c r="H32" s="147">
        <v>0</v>
      </c>
      <c r="I32" s="147">
        <v>0</v>
      </c>
      <c r="J32" s="147">
        <v>0</v>
      </c>
      <c r="K32" s="147">
        <v>0</v>
      </c>
      <c r="L32" s="147">
        <v>0</v>
      </c>
      <c r="M32" s="147">
        <v>0</v>
      </c>
      <c r="N32" s="147">
        <v>0</v>
      </c>
      <c r="O32" s="147">
        <v>0</v>
      </c>
      <c r="P32" s="147">
        <v>0</v>
      </c>
      <c r="Q32" s="147">
        <v>0</v>
      </c>
      <c r="R32" s="147">
        <v>0</v>
      </c>
      <c r="S32" s="147">
        <v>0</v>
      </c>
    </row>
    <row r="33" spans="2:20" ht="15.75" thickBot="1" x14ac:dyDescent="0.3">
      <c r="B33" s="386" t="s">
        <v>662</v>
      </c>
      <c r="C33" s="407"/>
      <c r="D33" s="67">
        <v>9</v>
      </c>
      <c r="E33" s="141" t="s">
        <v>467</v>
      </c>
      <c r="F33" s="141" t="s">
        <v>467</v>
      </c>
      <c r="G33" s="147">
        <v>0</v>
      </c>
      <c r="H33" s="147">
        <v>0</v>
      </c>
      <c r="I33" s="147">
        <v>0</v>
      </c>
      <c r="J33" s="147">
        <v>0</v>
      </c>
      <c r="K33" s="147">
        <v>0</v>
      </c>
      <c r="L33" s="147">
        <v>0</v>
      </c>
      <c r="M33" s="147">
        <v>0</v>
      </c>
      <c r="N33" s="147">
        <v>0</v>
      </c>
      <c r="O33" s="147">
        <v>0</v>
      </c>
      <c r="P33" s="147">
        <v>0</v>
      </c>
      <c r="Q33" s="147">
        <v>0</v>
      </c>
      <c r="R33" s="147">
        <v>0</v>
      </c>
      <c r="S33" s="147">
        <v>0</v>
      </c>
    </row>
    <row r="34" spans="2:20" ht="15.75" thickBot="1" x14ac:dyDescent="0.3">
      <c r="B34" s="386" t="s">
        <v>663</v>
      </c>
      <c r="C34" s="387"/>
      <c r="D34" s="49">
        <v>10</v>
      </c>
      <c r="E34" s="49" t="s">
        <v>467</v>
      </c>
      <c r="F34" s="49" t="s">
        <v>467</v>
      </c>
      <c r="G34" s="147">
        <v>0</v>
      </c>
      <c r="H34" s="147">
        <v>0</v>
      </c>
      <c r="I34" s="147">
        <v>0</v>
      </c>
      <c r="J34" s="147">
        <v>0</v>
      </c>
      <c r="K34" s="147">
        <v>0</v>
      </c>
      <c r="L34" s="147">
        <v>0</v>
      </c>
      <c r="M34" s="147">
        <v>0</v>
      </c>
      <c r="N34" s="147">
        <v>0</v>
      </c>
      <c r="O34" s="147">
        <v>0</v>
      </c>
      <c r="P34" s="147">
        <v>0</v>
      </c>
      <c r="Q34" s="147">
        <v>0</v>
      </c>
      <c r="R34" s="147">
        <v>0</v>
      </c>
      <c r="S34" s="147">
        <v>0</v>
      </c>
    </row>
    <row r="35" spans="2:20" x14ac:dyDescent="0.25">
      <c r="B35" s="342"/>
      <c r="C35" s="342"/>
      <c r="D35" s="342"/>
      <c r="E35" s="342"/>
      <c r="F35" s="342"/>
      <c r="G35" s="342"/>
      <c r="H35" s="342"/>
      <c r="I35" s="342"/>
      <c r="J35" s="342"/>
      <c r="K35" s="342"/>
      <c r="L35" s="342"/>
      <c r="M35" s="342"/>
      <c r="N35" s="342"/>
      <c r="O35" s="342"/>
      <c r="P35" s="342"/>
      <c r="Q35" s="342"/>
      <c r="R35" s="342"/>
      <c r="S35" s="312"/>
      <c r="T35" s="312"/>
    </row>
    <row r="36" spans="2:20" x14ac:dyDescent="0.25">
      <c r="B36" s="62"/>
      <c r="C36" s="62"/>
      <c r="D36" s="62"/>
      <c r="E36" s="62"/>
      <c r="F36" s="62"/>
      <c r="G36" s="62"/>
      <c r="H36" s="62"/>
      <c r="I36" s="62"/>
      <c r="J36" s="62"/>
      <c r="K36" s="62"/>
      <c r="L36" s="62"/>
      <c r="M36" s="62"/>
      <c r="N36" s="62"/>
      <c r="O36" s="62"/>
      <c r="P36" s="62"/>
      <c r="Q36" s="62"/>
      <c r="R36" s="62"/>
      <c r="S36" s="62"/>
      <c r="T36" s="62"/>
    </row>
    <row r="37" spans="2:20" x14ac:dyDescent="0.25">
      <c r="B37" s="384" t="s">
        <v>664</v>
      </c>
      <c r="C37" s="384"/>
      <c r="D37" s="384"/>
      <c r="E37" s="384"/>
      <c r="F37" s="384"/>
      <c r="G37" s="384"/>
      <c r="H37" s="384"/>
      <c r="I37" s="384"/>
      <c r="J37" s="384"/>
      <c r="K37" s="384"/>
      <c r="L37" s="384"/>
      <c r="M37" s="384"/>
      <c r="N37" s="384"/>
      <c r="O37" s="384"/>
      <c r="P37" s="384"/>
      <c r="Q37" s="384"/>
      <c r="R37" s="384"/>
      <c r="S37" s="384"/>
    </row>
    <row r="38" spans="2:20" x14ac:dyDescent="0.25">
      <c r="B38" s="313" t="s">
        <v>658</v>
      </c>
      <c r="C38" s="313"/>
      <c r="D38" s="313"/>
      <c r="E38" s="313"/>
      <c r="F38" s="313"/>
      <c r="G38" s="313"/>
      <c r="H38" s="313"/>
      <c r="I38" s="313"/>
      <c r="J38" s="313"/>
      <c r="K38" s="313"/>
      <c r="L38" s="313"/>
      <c r="M38" s="313"/>
      <c r="N38" s="313"/>
      <c r="O38" s="313"/>
      <c r="P38" s="313"/>
      <c r="Q38" s="313"/>
      <c r="R38" s="313"/>
      <c r="S38" s="313"/>
    </row>
    <row r="39" spans="2:20" ht="15.75" thickBot="1" x14ac:dyDescent="0.3">
      <c r="B39" s="44"/>
      <c r="C39" s="44"/>
      <c r="D39" s="44"/>
      <c r="E39" s="44"/>
      <c r="F39" s="44"/>
      <c r="G39" s="44"/>
      <c r="H39" s="44"/>
      <c r="I39" s="44"/>
      <c r="J39" s="44"/>
      <c r="K39" s="44"/>
      <c r="L39" s="44"/>
      <c r="M39" s="44"/>
      <c r="N39" s="44"/>
      <c r="O39" s="44"/>
      <c r="P39" s="44"/>
      <c r="Q39" s="44"/>
      <c r="R39" s="44"/>
      <c r="S39" s="44"/>
    </row>
    <row r="40" spans="2:20" ht="33" customHeight="1" thickBot="1" x14ac:dyDescent="0.3">
      <c r="B40" s="330" t="s">
        <v>495</v>
      </c>
      <c r="C40" s="332"/>
      <c r="D40" s="315" t="s">
        <v>496</v>
      </c>
      <c r="E40" s="330" t="s">
        <v>667</v>
      </c>
      <c r="F40" s="360" t="s">
        <v>581</v>
      </c>
      <c r="G40" s="403" t="s">
        <v>579</v>
      </c>
      <c r="H40" s="287"/>
      <c r="I40" s="287"/>
      <c r="J40" s="287"/>
      <c r="K40" s="287"/>
      <c r="L40" s="287"/>
      <c r="M40" s="287"/>
      <c r="N40" s="360" t="s">
        <v>666</v>
      </c>
      <c r="O40" s="380" t="s">
        <v>659</v>
      </c>
      <c r="P40" s="287"/>
      <c r="Q40" s="287"/>
      <c r="R40" s="287"/>
      <c r="S40" s="291"/>
    </row>
    <row r="41" spans="2:20" ht="15.75" customHeight="1" x14ac:dyDescent="0.25">
      <c r="B41" s="308"/>
      <c r="C41" s="350"/>
      <c r="D41" s="336"/>
      <c r="E41" s="308"/>
      <c r="F41" s="391"/>
      <c r="G41" s="392" t="s">
        <v>668</v>
      </c>
      <c r="H41" s="347" t="s">
        <v>582</v>
      </c>
      <c r="I41" s="347" t="s">
        <v>583</v>
      </c>
      <c r="J41" s="347" t="s">
        <v>584</v>
      </c>
      <c r="K41" s="347" t="s">
        <v>585</v>
      </c>
      <c r="L41" s="347" t="s">
        <v>586</v>
      </c>
      <c r="M41" s="357" t="s">
        <v>587</v>
      </c>
      <c r="N41" s="361"/>
      <c r="O41" s="347" t="s">
        <v>660</v>
      </c>
      <c r="P41" s="347" t="s">
        <v>661</v>
      </c>
      <c r="Q41" s="378" t="s">
        <v>670</v>
      </c>
      <c r="R41" s="360" t="s">
        <v>669</v>
      </c>
      <c r="S41" s="375" t="s">
        <v>671</v>
      </c>
    </row>
    <row r="42" spans="2:20" ht="32.25" customHeight="1" thickBot="1" x14ac:dyDescent="0.3">
      <c r="B42" s="388"/>
      <c r="C42" s="389"/>
      <c r="D42" s="390"/>
      <c r="E42" s="388"/>
      <c r="F42" s="296"/>
      <c r="G42" s="393"/>
      <c r="H42" s="377"/>
      <c r="I42" s="377"/>
      <c r="J42" s="377"/>
      <c r="K42" s="377"/>
      <c r="L42" s="377"/>
      <c r="M42" s="404"/>
      <c r="N42" s="274"/>
      <c r="O42" s="377"/>
      <c r="P42" s="377"/>
      <c r="Q42" s="379"/>
      <c r="R42" s="274"/>
      <c r="S42" s="376"/>
      <c r="T42" s="61"/>
    </row>
    <row r="43" spans="2:20" ht="15.75" thickBot="1" x14ac:dyDescent="0.3">
      <c r="B43" s="318">
        <v>1</v>
      </c>
      <c r="C43" s="319"/>
      <c r="D43" s="67">
        <v>2</v>
      </c>
      <c r="E43" s="89">
        <v>3</v>
      </c>
      <c r="F43" s="89">
        <v>4</v>
      </c>
      <c r="G43" s="89">
        <v>5</v>
      </c>
      <c r="H43" s="89">
        <v>6</v>
      </c>
      <c r="I43" s="89">
        <v>7</v>
      </c>
      <c r="J43" s="89">
        <v>8</v>
      </c>
      <c r="K43" s="89">
        <v>9</v>
      </c>
      <c r="L43" s="89">
        <v>10</v>
      </c>
      <c r="M43" s="89">
        <v>11</v>
      </c>
      <c r="N43" s="89">
        <v>12</v>
      </c>
      <c r="O43" s="89">
        <v>18</v>
      </c>
      <c r="P43" s="89">
        <v>19</v>
      </c>
      <c r="Q43" s="64">
        <v>20</v>
      </c>
      <c r="R43" s="68">
        <v>21</v>
      </c>
      <c r="S43" s="65">
        <v>22</v>
      </c>
    </row>
    <row r="44" spans="2:20" ht="19.5" customHeight="1" thickBot="1" x14ac:dyDescent="0.3">
      <c r="B44" s="386" t="s">
        <v>488</v>
      </c>
      <c r="C44" s="387"/>
      <c r="D44" s="49">
        <v>1</v>
      </c>
      <c r="E44" s="49" t="s">
        <v>467</v>
      </c>
      <c r="F44" s="49" t="s">
        <v>467</v>
      </c>
      <c r="G44" s="147">
        <v>0</v>
      </c>
      <c r="H44" s="147">
        <v>0</v>
      </c>
      <c r="I44" s="147">
        <v>0</v>
      </c>
      <c r="J44" s="147">
        <v>0</v>
      </c>
      <c r="K44" s="147">
        <v>0</v>
      </c>
      <c r="L44" s="147">
        <v>0</v>
      </c>
      <c r="M44" s="147">
        <v>0</v>
      </c>
      <c r="N44" s="147">
        <v>0</v>
      </c>
      <c r="O44" s="147">
        <v>0</v>
      </c>
      <c r="P44" s="147">
        <v>0</v>
      </c>
      <c r="Q44" s="147">
        <v>0</v>
      </c>
      <c r="R44" s="147">
        <v>0</v>
      </c>
      <c r="S44" s="147">
        <v>0</v>
      </c>
    </row>
    <row r="45" spans="2:20" ht="19.5" customHeight="1" thickBot="1" x14ac:dyDescent="0.3">
      <c r="B45" s="400" t="s">
        <v>489</v>
      </c>
      <c r="C45" s="401"/>
      <c r="D45" s="315"/>
      <c r="E45" s="315">
        <v>2</v>
      </c>
      <c r="F45" s="315"/>
      <c r="G45" s="147"/>
      <c r="H45" s="147"/>
      <c r="I45" s="147"/>
      <c r="J45" s="147"/>
      <c r="K45" s="147"/>
      <c r="L45" s="147"/>
      <c r="M45" s="147"/>
      <c r="N45" s="147"/>
      <c r="O45" s="147"/>
      <c r="P45" s="147"/>
      <c r="Q45" s="147"/>
      <c r="R45" s="147"/>
      <c r="S45" s="147"/>
    </row>
    <row r="46" spans="2:20" ht="15.75" thickBot="1" x14ac:dyDescent="0.3">
      <c r="B46" s="382"/>
      <c r="C46" s="383"/>
      <c r="D46" s="317"/>
      <c r="E46" s="317"/>
      <c r="F46" s="317"/>
      <c r="G46" s="147"/>
      <c r="H46" s="147"/>
      <c r="I46" s="147"/>
      <c r="J46" s="147"/>
      <c r="K46" s="147"/>
      <c r="L46" s="147"/>
      <c r="M46" s="147"/>
      <c r="N46" s="147"/>
      <c r="O46" s="147"/>
      <c r="P46" s="147"/>
      <c r="Q46" s="147"/>
      <c r="R46" s="147"/>
      <c r="S46" s="147"/>
    </row>
    <row r="47" spans="2:20" ht="15.75" thickBot="1" x14ac:dyDescent="0.3">
      <c r="B47" s="386"/>
      <c r="C47" s="387"/>
      <c r="D47" s="49"/>
      <c r="E47" s="49">
        <v>2</v>
      </c>
      <c r="F47" s="49"/>
      <c r="G47" s="147"/>
      <c r="H47" s="147"/>
      <c r="I47" s="147"/>
      <c r="J47" s="147"/>
      <c r="K47" s="147"/>
      <c r="L47" s="147"/>
      <c r="M47" s="147"/>
      <c r="N47" s="147"/>
      <c r="O47" s="147"/>
      <c r="P47" s="147"/>
      <c r="Q47" s="147"/>
      <c r="R47" s="147"/>
      <c r="S47" s="147"/>
    </row>
    <row r="48" spans="2:20" ht="15.75" thickBot="1" x14ac:dyDescent="0.3">
      <c r="B48" s="386"/>
      <c r="C48" s="387"/>
      <c r="D48" s="49"/>
      <c r="E48" s="49">
        <v>2</v>
      </c>
      <c r="F48" s="49"/>
      <c r="G48" s="147"/>
      <c r="H48" s="147"/>
      <c r="I48" s="147"/>
      <c r="J48" s="147"/>
      <c r="K48" s="147"/>
      <c r="L48" s="147"/>
      <c r="M48" s="147"/>
      <c r="N48" s="147"/>
      <c r="O48" s="147"/>
      <c r="P48" s="147"/>
      <c r="Q48" s="147"/>
      <c r="R48" s="147"/>
      <c r="S48" s="147"/>
    </row>
    <row r="49" spans="2:20" ht="19.5" customHeight="1" thickBot="1" x14ac:dyDescent="0.3">
      <c r="B49" s="386" t="s">
        <v>492</v>
      </c>
      <c r="C49" s="387"/>
      <c r="D49" s="49">
        <v>2</v>
      </c>
      <c r="E49" s="49" t="s">
        <v>467</v>
      </c>
      <c r="F49" s="49" t="s">
        <v>467</v>
      </c>
      <c r="G49" s="147">
        <v>0</v>
      </c>
      <c r="H49" s="147">
        <v>0</v>
      </c>
      <c r="I49" s="147">
        <v>0</v>
      </c>
      <c r="J49" s="147">
        <v>0</v>
      </c>
      <c r="K49" s="147">
        <v>0</v>
      </c>
      <c r="L49" s="147">
        <v>0</v>
      </c>
      <c r="M49" s="147">
        <v>0</v>
      </c>
      <c r="N49" s="147">
        <v>0</v>
      </c>
      <c r="O49" s="147">
        <v>0</v>
      </c>
      <c r="P49" s="147">
        <v>0</v>
      </c>
      <c r="Q49" s="147">
        <v>0</v>
      </c>
      <c r="R49" s="147">
        <v>0</v>
      </c>
      <c r="S49" s="147">
        <v>0</v>
      </c>
    </row>
    <row r="50" spans="2:20" ht="19.5" customHeight="1" thickBot="1" x14ac:dyDescent="0.3">
      <c r="B50" s="386" t="s">
        <v>493</v>
      </c>
      <c r="C50" s="387"/>
      <c r="D50" s="49">
        <v>3</v>
      </c>
      <c r="E50" s="49" t="s">
        <v>467</v>
      </c>
      <c r="F50" s="49" t="s">
        <v>467</v>
      </c>
      <c r="G50" s="147">
        <v>0</v>
      </c>
      <c r="H50" s="147">
        <v>0</v>
      </c>
      <c r="I50" s="147">
        <v>0</v>
      </c>
      <c r="J50" s="147">
        <v>0</v>
      </c>
      <c r="K50" s="147">
        <v>0</v>
      </c>
      <c r="L50" s="147">
        <v>0</v>
      </c>
      <c r="M50" s="147">
        <v>0</v>
      </c>
      <c r="N50" s="147">
        <v>0</v>
      </c>
      <c r="O50" s="147">
        <v>0</v>
      </c>
      <c r="P50" s="147">
        <v>0</v>
      </c>
      <c r="Q50" s="147">
        <v>0</v>
      </c>
      <c r="R50" s="147">
        <v>0</v>
      </c>
      <c r="S50" s="147">
        <v>0</v>
      </c>
    </row>
    <row r="51" spans="2:20" ht="39" customHeight="1" thickBot="1" x14ac:dyDescent="0.3">
      <c r="B51" s="386" t="s">
        <v>494</v>
      </c>
      <c r="C51" s="387"/>
      <c r="D51" s="49">
        <v>4</v>
      </c>
      <c r="E51" s="49" t="s">
        <v>467</v>
      </c>
      <c r="F51" s="49" t="s">
        <v>467</v>
      </c>
      <c r="G51" s="147">
        <v>0</v>
      </c>
      <c r="H51" s="147">
        <v>0</v>
      </c>
      <c r="I51" s="147">
        <v>0</v>
      </c>
      <c r="J51" s="147">
        <v>0</v>
      </c>
      <c r="K51" s="147">
        <v>0</v>
      </c>
      <c r="L51" s="147">
        <v>0</v>
      </c>
      <c r="M51" s="147">
        <v>0</v>
      </c>
      <c r="N51" s="147">
        <v>0</v>
      </c>
      <c r="O51" s="147">
        <v>0</v>
      </c>
      <c r="P51" s="147">
        <v>0</v>
      </c>
      <c r="Q51" s="147">
        <v>0</v>
      </c>
      <c r="R51" s="147">
        <v>0</v>
      </c>
      <c r="S51" s="147">
        <v>0</v>
      </c>
    </row>
    <row r="52" spans="2:20" ht="54.75" customHeight="1" thickBot="1" x14ac:dyDescent="0.3">
      <c r="B52" s="400" t="s">
        <v>763</v>
      </c>
      <c r="C52" s="401"/>
      <c r="D52" s="134">
        <v>8</v>
      </c>
      <c r="E52" s="134" t="s">
        <v>467</v>
      </c>
      <c r="F52" s="134" t="s">
        <v>467</v>
      </c>
      <c r="G52" s="147">
        <v>0</v>
      </c>
      <c r="H52" s="147">
        <v>0</v>
      </c>
      <c r="I52" s="147">
        <v>0</v>
      </c>
      <c r="J52" s="147">
        <v>0</v>
      </c>
      <c r="K52" s="147">
        <v>0</v>
      </c>
      <c r="L52" s="147">
        <v>0</v>
      </c>
      <c r="M52" s="147">
        <v>0</v>
      </c>
      <c r="N52" s="147">
        <v>0</v>
      </c>
      <c r="O52" s="147">
        <v>0</v>
      </c>
      <c r="P52" s="147">
        <v>0</v>
      </c>
      <c r="Q52" s="147">
        <v>0</v>
      </c>
      <c r="R52" s="147">
        <v>0</v>
      </c>
      <c r="S52" s="147">
        <v>0</v>
      </c>
    </row>
    <row r="53" spans="2:20" ht="15.75" thickBot="1" x14ac:dyDescent="0.3">
      <c r="B53" s="386" t="s">
        <v>662</v>
      </c>
      <c r="C53" s="407"/>
      <c r="D53" s="67">
        <v>9</v>
      </c>
      <c r="E53" s="141" t="s">
        <v>467</v>
      </c>
      <c r="F53" s="141" t="s">
        <v>467</v>
      </c>
      <c r="G53" s="147">
        <v>0</v>
      </c>
      <c r="H53" s="147">
        <v>0</v>
      </c>
      <c r="I53" s="147">
        <v>0</v>
      </c>
      <c r="J53" s="147">
        <v>0</v>
      </c>
      <c r="K53" s="147">
        <v>0</v>
      </c>
      <c r="L53" s="147">
        <v>0</v>
      </c>
      <c r="M53" s="147">
        <v>0</v>
      </c>
      <c r="N53" s="147">
        <v>0</v>
      </c>
      <c r="O53" s="147">
        <v>0</v>
      </c>
      <c r="P53" s="147">
        <v>0</v>
      </c>
      <c r="Q53" s="147">
        <v>0</v>
      </c>
      <c r="R53" s="147">
        <v>0</v>
      </c>
      <c r="S53" s="147">
        <v>0</v>
      </c>
    </row>
    <row r="54" spans="2:20" ht="15.75" thickBot="1" x14ac:dyDescent="0.3">
      <c r="B54" s="386" t="s">
        <v>663</v>
      </c>
      <c r="C54" s="387"/>
      <c r="D54" s="49">
        <v>10</v>
      </c>
      <c r="E54" s="49" t="s">
        <v>467</v>
      </c>
      <c r="F54" s="49" t="s">
        <v>467</v>
      </c>
      <c r="G54" s="147">
        <v>0</v>
      </c>
      <c r="H54" s="147">
        <v>0</v>
      </c>
      <c r="I54" s="147">
        <v>0</v>
      </c>
      <c r="J54" s="147">
        <v>0</v>
      </c>
      <c r="K54" s="147">
        <v>0</v>
      </c>
      <c r="L54" s="147">
        <v>0</v>
      </c>
      <c r="M54" s="147">
        <v>0</v>
      </c>
      <c r="N54" s="147">
        <v>0</v>
      </c>
      <c r="O54" s="147">
        <v>0</v>
      </c>
      <c r="P54" s="147">
        <v>0</v>
      </c>
      <c r="Q54" s="147">
        <v>0</v>
      </c>
      <c r="R54" s="147">
        <v>0</v>
      </c>
      <c r="S54" s="147">
        <v>0</v>
      </c>
    </row>
    <row r="55" spans="2:20" x14ac:dyDescent="0.25">
      <c r="B55" s="342"/>
      <c r="C55" s="342"/>
      <c r="D55" s="342"/>
      <c r="E55" s="342"/>
      <c r="F55" s="342"/>
      <c r="G55" s="342"/>
      <c r="H55" s="342"/>
      <c r="I55" s="342"/>
      <c r="J55" s="342"/>
      <c r="K55" s="342"/>
      <c r="L55" s="342"/>
      <c r="M55" s="342"/>
      <c r="N55" s="342"/>
      <c r="O55" s="342"/>
      <c r="P55" s="342"/>
      <c r="Q55" s="342"/>
      <c r="R55" s="342"/>
      <c r="S55" s="312"/>
      <c r="T55" s="312"/>
    </row>
    <row r="56" spans="2:20" x14ac:dyDescent="0.25">
      <c r="B56" s="62"/>
      <c r="C56" s="62"/>
      <c r="D56" s="62"/>
      <c r="E56" s="62"/>
      <c r="F56" s="62"/>
      <c r="G56" s="62"/>
      <c r="H56" s="62"/>
      <c r="I56" s="62"/>
      <c r="J56" s="62"/>
      <c r="K56" s="62"/>
      <c r="L56" s="62"/>
      <c r="M56" s="62"/>
      <c r="N56" s="62"/>
      <c r="O56" s="62"/>
      <c r="P56" s="62"/>
      <c r="Q56" s="62"/>
      <c r="R56" s="62"/>
      <c r="S56" s="62"/>
      <c r="T56" s="62"/>
    </row>
    <row r="57" spans="2:20" x14ac:dyDescent="0.25">
      <c r="B57" s="384" t="s">
        <v>665</v>
      </c>
      <c r="C57" s="384"/>
      <c r="D57" s="384"/>
      <c r="E57" s="384"/>
      <c r="F57" s="384"/>
      <c r="G57" s="384"/>
      <c r="H57" s="384"/>
      <c r="I57" s="384"/>
      <c r="J57" s="384"/>
      <c r="K57" s="384"/>
      <c r="L57" s="384"/>
      <c r="M57" s="384"/>
      <c r="N57" s="384"/>
      <c r="O57" s="384"/>
      <c r="P57" s="384"/>
      <c r="Q57" s="384"/>
      <c r="R57" s="384"/>
      <c r="S57" s="384"/>
    </row>
    <row r="58" spans="2:20" x14ac:dyDescent="0.25">
      <c r="B58" s="313" t="s">
        <v>658</v>
      </c>
      <c r="C58" s="313"/>
      <c r="D58" s="313"/>
      <c r="E58" s="313"/>
      <c r="F58" s="313"/>
      <c r="G58" s="313"/>
      <c r="H58" s="313"/>
      <c r="I58" s="313"/>
      <c r="J58" s="313"/>
      <c r="K58" s="313"/>
      <c r="L58" s="313"/>
      <c r="M58" s="313"/>
      <c r="N58" s="313"/>
      <c r="O58" s="313"/>
      <c r="P58" s="313"/>
      <c r="Q58" s="313"/>
      <c r="R58" s="313"/>
      <c r="S58" s="313"/>
    </row>
    <row r="59" spans="2:20" ht="15.75" thickBot="1" x14ac:dyDescent="0.3">
      <c r="B59" s="44"/>
      <c r="C59" s="44"/>
      <c r="D59" s="44"/>
      <c r="E59" s="44"/>
      <c r="F59" s="44"/>
      <c r="G59" s="44"/>
      <c r="H59" s="44"/>
      <c r="I59" s="44"/>
      <c r="J59" s="44"/>
      <c r="K59" s="44"/>
      <c r="L59" s="44"/>
      <c r="M59" s="44"/>
      <c r="N59" s="44"/>
      <c r="O59" s="44"/>
      <c r="P59" s="44"/>
      <c r="Q59" s="44"/>
      <c r="R59" s="44"/>
      <c r="S59" s="44"/>
    </row>
    <row r="60" spans="2:20" ht="32.25" customHeight="1" thickBot="1" x14ac:dyDescent="0.3">
      <c r="B60" s="330" t="s">
        <v>495</v>
      </c>
      <c r="C60" s="332"/>
      <c r="D60" s="315" t="s">
        <v>496</v>
      </c>
      <c r="E60" s="330" t="s">
        <v>667</v>
      </c>
      <c r="F60" s="360" t="s">
        <v>581</v>
      </c>
      <c r="G60" s="403" t="s">
        <v>579</v>
      </c>
      <c r="H60" s="287"/>
      <c r="I60" s="287"/>
      <c r="J60" s="287"/>
      <c r="K60" s="287"/>
      <c r="L60" s="287"/>
      <c r="M60" s="287"/>
      <c r="N60" s="360" t="s">
        <v>666</v>
      </c>
      <c r="O60" s="380" t="s">
        <v>659</v>
      </c>
      <c r="P60" s="287"/>
      <c r="Q60" s="287"/>
      <c r="R60" s="287"/>
      <c r="S60" s="291"/>
    </row>
    <row r="61" spans="2:20" ht="15.75" customHeight="1" x14ac:dyDescent="0.25">
      <c r="B61" s="308"/>
      <c r="C61" s="350"/>
      <c r="D61" s="336"/>
      <c r="E61" s="308"/>
      <c r="F61" s="391"/>
      <c r="G61" s="392" t="s">
        <v>668</v>
      </c>
      <c r="H61" s="347" t="s">
        <v>582</v>
      </c>
      <c r="I61" s="347" t="s">
        <v>583</v>
      </c>
      <c r="J61" s="347" t="s">
        <v>584</v>
      </c>
      <c r="K61" s="347" t="s">
        <v>585</v>
      </c>
      <c r="L61" s="347" t="s">
        <v>586</v>
      </c>
      <c r="M61" s="357" t="s">
        <v>587</v>
      </c>
      <c r="N61" s="361"/>
      <c r="O61" s="347" t="s">
        <v>660</v>
      </c>
      <c r="P61" s="347" t="s">
        <v>661</v>
      </c>
      <c r="Q61" s="378" t="s">
        <v>670</v>
      </c>
      <c r="R61" s="360" t="s">
        <v>669</v>
      </c>
      <c r="S61" s="375" t="s">
        <v>671</v>
      </c>
    </row>
    <row r="62" spans="2:20" ht="33" customHeight="1" thickBot="1" x14ac:dyDescent="0.3">
      <c r="B62" s="388"/>
      <c r="C62" s="389"/>
      <c r="D62" s="390"/>
      <c r="E62" s="388"/>
      <c r="F62" s="296"/>
      <c r="G62" s="393"/>
      <c r="H62" s="377"/>
      <c r="I62" s="377"/>
      <c r="J62" s="377"/>
      <c r="K62" s="377"/>
      <c r="L62" s="377"/>
      <c r="M62" s="404"/>
      <c r="N62" s="274"/>
      <c r="O62" s="377"/>
      <c r="P62" s="377"/>
      <c r="Q62" s="379"/>
      <c r="R62" s="274"/>
      <c r="S62" s="376"/>
      <c r="T62" s="61"/>
    </row>
    <row r="63" spans="2:20" ht="15.75" thickBot="1" x14ac:dyDescent="0.3">
      <c r="B63" s="318">
        <v>1</v>
      </c>
      <c r="C63" s="319"/>
      <c r="D63" s="67">
        <v>2</v>
      </c>
      <c r="E63" s="89">
        <v>3</v>
      </c>
      <c r="F63" s="89">
        <v>4</v>
      </c>
      <c r="G63" s="89">
        <v>5</v>
      </c>
      <c r="H63" s="89">
        <v>6</v>
      </c>
      <c r="I63" s="89">
        <v>7</v>
      </c>
      <c r="J63" s="89">
        <v>8</v>
      </c>
      <c r="K63" s="89">
        <v>9</v>
      </c>
      <c r="L63" s="89">
        <v>10</v>
      </c>
      <c r="M63" s="89">
        <v>11</v>
      </c>
      <c r="N63" s="89">
        <v>12</v>
      </c>
      <c r="O63" s="89">
        <v>18</v>
      </c>
      <c r="P63" s="89">
        <v>19</v>
      </c>
      <c r="Q63" s="64">
        <v>20</v>
      </c>
      <c r="R63" s="68">
        <v>21</v>
      </c>
      <c r="S63" s="65">
        <v>22</v>
      </c>
    </row>
    <row r="64" spans="2:20" ht="19.5" customHeight="1" thickBot="1" x14ac:dyDescent="0.3">
      <c r="B64" s="386" t="s">
        <v>488</v>
      </c>
      <c r="C64" s="387"/>
      <c r="D64" s="49">
        <v>1</v>
      </c>
      <c r="E64" s="49" t="s">
        <v>467</v>
      </c>
      <c r="F64" s="49" t="s">
        <v>467</v>
      </c>
      <c r="G64" s="147">
        <v>0</v>
      </c>
      <c r="H64" s="147">
        <v>0</v>
      </c>
      <c r="I64" s="147">
        <v>0</v>
      </c>
      <c r="J64" s="147">
        <v>0</v>
      </c>
      <c r="K64" s="147">
        <v>0</v>
      </c>
      <c r="L64" s="147">
        <v>0</v>
      </c>
      <c r="M64" s="147">
        <v>0</v>
      </c>
      <c r="N64" s="147">
        <v>0</v>
      </c>
      <c r="O64" s="147">
        <v>0</v>
      </c>
      <c r="P64" s="147">
        <v>0</v>
      </c>
      <c r="Q64" s="147">
        <v>0</v>
      </c>
      <c r="R64" s="147">
        <v>0</v>
      </c>
      <c r="S64" s="147">
        <v>0</v>
      </c>
    </row>
    <row r="65" spans="2:20" ht="19.5" customHeight="1" x14ac:dyDescent="0.25">
      <c r="B65" s="400" t="s">
        <v>489</v>
      </c>
      <c r="C65" s="401"/>
      <c r="D65" s="315"/>
      <c r="E65" s="315">
        <v>2</v>
      </c>
      <c r="F65" s="315"/>
      <c r="G65" s="394"/>
      <c r="H65" s="394"/>
      <c r="I65" s="394"/>
      <c r="J65" s="394"/>
      <c r="K65" s="394"/>
      <c r="L65" s="394"/>
      <c r="M65" s="394"/>
      <c r="N65" s="394"/>
      <c r="O65" s="394"/>
      <c r="P65" s="394"/>
      <c r="Q65" s="394"/>
      <c r="R65" s="405"/>
      <c r="S65" s="406"/>
    </row>
    <row r="66" spans="2:20" ht="15.75" thickBot="1" x14ac:dyDescent="0.3">
      <c r="B66" s="382"/>
      <c r="C66" s="383"/>
      <c r="D66" s="317"/>
      <c r="E66" s="317"/>
      <c r="F66" s="317"/>
      <c r="G66" s="395"/>
      <c r="H66" s="395"/>
      <c r="I66" s="395"/>
      <c r="J66" s="395"/>
      <c r="K66" s="395"/>
      <c r="L66" s="395"/>
      <c r="M66" s="395"/>
      <c r="N66" s="395"/>
      <c r="O66" s="395"/>
      <c r="P66" s="395"/>
      <c r="Q66" s="395"/>
      <c r="R66" s="397"/>
      <c r="S66" s="399"/>
    </row>
    <row r="67" spans="2:20" ht="15.75" thickBot="1" x14ac:dyDescent="0.3">
      <c r="B67" s="386"/>
      <c r="C67" s="387"/>
      <c r="D67" s="49"/>
      <c r="E67" s="49">
        <v>2</v>
      </c>
      <c r="F67" s="49"/>
      <c r="G67" s="151"/>
      <c r="H67" s="151"/>
      <c r="I67" s="151"/>
      <c r="J67" s="151"/>
      <c r="K67" s="151"/>
      <c r="L67" s="151"/>
      <c r="M67" s="151"/>
      <c r="N67" s="151"/>
      <c r="O67" s="151"/>
      <c r="P67" s="151"/>
      <c r="Q67" s="151"/>
      <c r="R67" s="153"/>
      <c r="S67" s="154"/>
    </row>
    <row r="68" spans="2:20" ht="15.75" thickBot="1" x14ac:dyDescent="0.3">
      <c r="B68" s="386"/>
      <c r="C68" s="387"/>
      <c r="D68" s="49"/>
      <c r="E68" s="49">
        <v>2</v>
      </c>
      <c r="F68" s="49"/>
      <c r="G68" s="151"/>
      <c r="H68" s="151"/>
      <c r="I68" s="151"/>
      <c r="J68" s="151"/>
      <c r="K68" s="151"/>
      <c r="L68" s="151"/>
      <c r="M68" s="151"/>
      <c r="N68" s="151"/>
      <c r="O68" s="151"/>
      <c r="P68" s="151"/>
      <c r="Q68" s="151"/>
      <c r="R68" s="153"/>
      <c r="S68" s="154"/>
    </row>
    <row r="69" spans="2:20" ht="19.5" customHeight="1" thickBot="1" x14ac:dyDescent="0.3">
      <c r="B69" s="386"/>
      <c r="C69" s="387"/>
      <c r="D69" s="49"/>
      <c r="E69" s="49">
        <v>2</v>
      </c>
      <c r="F69" s="49"/>
      <c r="G69" s="151"/>
      <c r="H69" s="151"/>
      <c r="I69" s="151"/>
      <c r="J69" s="151"/>
      <c r="K69" s="151"/>
      <c r="L69" s="151"/>
      <c r="M69" s="151"/>
      <c r="N69" s="151"/>
      <c r="O69" s="151"/>
      <c r="P69" s="151"/>
      <c r="Q69" s="151"/>
      <c r="R69" s="153"/>
      <c r="S69" s="154"/>
    </row>
    <row r="70" spans="2:20" ht="15.75" thickBot="1" x14ac:dyDescent="0.3">
      <c r="B70" s="386"/>
      <c r="C70" s="387"/>
      <c r="D70" s="49"/>
      <c r="E70" s="49">
        <v>2</v>
      </c>
      <c r="F70" s="49"/>
      <c r="G70" s="151"/>
      <c r="H70" s="151"/>
      <c r="I70" s="151"/>
      <c r="J70" s="151"/>
      <c r="K70" s="151"/>
      <c r="L70" s="151"/>
      <c r="M70" s="151"/>
      <c r="N70" s="151"/>
      <c r="O70" s="151"/>
      <c r="P70" s="151"/>
      <c r="Q70" s="151"/>
      <c r="R70" s="153"/>
      <c r="S70" s="154"/>
    </row>
    <row r="71" spans="2:20" ht="15.75" thickBot="1" x14ac:dyDescent="0.3">
      <c r="B71" s="386"/>
      <c r="C71" s="387"/>
      <c r="D71" s="49"/>
      <c r="E71" s="49">
        <v>2</v>
      </c>
      <c r="F71" s="49"/>
      <c r="G71" s="151"/>
      <c r="H71" s="151"/>
      <c r="I71" s="151"/>
      <c r="J71" s="151"/>
      <c r="K71" s="151"/>
      <c r="L71" s="151"/>
      <c r="M71" s="151"/>
      <c r="N71" s="151"/>
      <c r="O71" s="151"/>
      <c r="P71" s="151"/>
      <c r="Q71" s="151"/>
      <c r="R71" s="153"/>
      <c r="S71" s="154"/>
    </row>
    <row r="72" spans="2:20" ht="19.5" customHeight="1" thickBot="1" x14ac:dyDescent="0.3">
      <c r="B72" s="386" t="s">
        <v>492</v>
      </c>
      <c r="C72" s="387"/>
      <c r="D72" s="49">
        <v>2</v>
      </c>
      <c r="E72" s="49" t="s">
        <v>467</v>
      </c>
      <c r="F72" s="49" t="s">
        <v>467</v>
      </c>
      <c r="G72" s="147">
        <v>0</v>
      </c>
      <c r="H72" s="147">
        <v>0</v>
      </c>
      <c r="I72" s="147">
        <v>0</v>
      </c>
      <c r="J72" s="147">
        <v>0</v>
      </c>
      <c r="K72" s="147">
        <v>0</v>
      </c>
      <c r="L72" s="147">
        <v>0</v>
      </c>
      <c r="M72" s="147">
        <v>0</v>
      </c>
      <c r="N72" s="147">
        <v>0</v>
      </c>
      <c r="O72" s="147">
        <v>0</v>
      </c>
      <c r="P72" s="147">
        <v>0</v>
      </c>
      <c r="Q72" s="147">
        <v>0</v>
      </c>
      <c r="R72" s="147">
        <v>0</v>
      </c>
      <c r="S72" s="147">
        <v>0</v>
      </c>
    </row>
    <row r="73" spans="2:20" ht="19.5" customHeight="1" thickBot="1" x14ac:dyDescent="0.3">
      <c r="B73" s="386" t="s">
        <v>493</v>
      </c>
      <c r="C73" s="387"/>
      <c r="D73" s="49">
        <v>3</v>
      </c>
      <c r="E73" s="49" t="s">
        <v>467</v>
      </c>
      <c r="F73" s="49" t="s">
        <v>467</v>
      </c>
      <c r="G73" s="147">
        <v>0</v>
      </c>
      <c r="H73" s="147">
        <v>0</v>
      </c>
      <c r="I73" s="147">
        <v>0</v>
      </c>
      <c r="J73" s="147">
        <v>0</v>
      </c>
      <c r="K73" s="147">
        <v>0</v>
      </c>
      <c r="L73" s="147">
        <v>0</v>
      </c>
      <c r="M73" s="147">
        <v>0</v>
      </c>
      <c r="N73" s="147">
        <v>0</v>
      </c>
      <c r="O73" s="147">
        <v>0</v>
      </c>
      <c r="P73" s="147">
        <v>0</v>
      </c>
      <c r="Q73" s="147">
        <v>0</v>
      </c>
      <c r="R73" s="147">
        <v>0</v>
      </c>
      <c r="S73" s="147">
        <v>0</v>
      </c>
    </row>
    <row r="74" spans="2:20" ht="39" customHeight="1" thickBot="1" x14ac:dyDescent="0.3">
      <c r="B74" s="386" t="s">
        <v>494</v>
      </c>
      <c r="C74" s="387"/>
      <c r="D74" s="140">
        <v>4</v>
      </c>
      <c r="E74" s="140" t="s">
        <v>467</v>
      </c>
      <c r="F74" s="140" t="s">
        <v>467</v>
      </c>
      <c r="G74" s="147">
        <v>0</v>
      </c>
      <c r="H74" s="147">
        <v>0</v>
      </c>
      <c r="I74" s="147">
        <v>0</v>
      </c>
      <c r="J74" s="147">
        <v>0</v>
      </c>
      <c r="K74" s="147">
        <v>0</v>
      </c>
      <c r="L74" s="147">
        <v>0</v>
      </c>
      <c r="M74" s="147">
        <v>0</v>
      </c>
      <c r="N74" s="147">
        <v>0</v>
      </c>
      <c r="O74" s="147">
        <v>0</v>
      </c>
      <c r="P74" s="147">
        <v>0</v>
      </c>
      <c r="Q74" s="147">
        <v>0</v>
      </c>
      <c r="R74" s="147">
        <v>0</v>
      </c>
      <c r="S74" s="147">
        <v>0</v>
      </c>
    </row>
    <row r="75" spans="2:20" ht="56.25" customHeight="1" thickBot="1" x14ac:dyDescent="0.3">
      <c r="B75" s="400" t="s">
        <v>763</v>
      </c>
      <c r="C75" s="408"/>
      <c r="D75" s="67">
        <v>8</v>
      </c>
      <c r="E75" s="71" t="s">
        <v>467</v>
      </c>
      <c r="F75" s="71" t="s">
        <v>467</v>
      </c>
      <c r="G75" s="147">
        <v>0</v>
      </c>
      <c r="H75" s="147">
        <v>0</v>
      </c>
      <c r="I75" s="147">
        <v>0</v>
      </c>
      <c r="J75" s="147">
        <v>0</v>
      </c>
      <c r="K75" s="147">
        <v>0</v>
      </c>
      <c r="L75" s="147">
        <v>0</v>
      </c>
      <c r="M75" s="147">
        <v>0</v>
      </c>
      <c r="N75" s="147">
        <v>0</v>
      </c>
      <c r="O75" s="147">
        <v>0</v>
      </c>
      <c r="P75" s="147">
        <v>0</v>
      </c>
      <c r="Q75" s="147">
        <v>0</v>
      </c>
      <c r="R75" s="147">
        <v>0</v>
      </c>
      <c r="S75" s="147">
        <v>0</v>
      </c>
    </row>
    <row r="76" spans="2:20" ht="15.75" thickBot="1" x14ac:dyDescent="0.3">
      <c r="B76" s="386" t="s">
        <v>662</v>
      </c>
      <c r="C76" s="387"/>
      <c r="D76" s="49">
        <v>9</v>
      </c>
      <c r="E76" s="49" t="s">
        <v>467</v>
      </c>
      <c r="F76" s="49" t="s">
        <v>467</v>
      </c>
      <c r="G76" s="147">
        <v>0</v>
      </c>
      <c r="H76" s="147">
        <v>0</v>
      </c>
      <c r="I76" s="147">
        <v>0</v>
      </c>
      <c r="J76" s="147">
        <v>0</v>
      </c>
      <c r="K76" s="147">
        <v>0</v>
      </c>
      <c r="L76" s="147">
        <v>0</v>
      </c>
      <c r="M76" s="147">
        <v>0</v>
      </c>
      <c r="N76" s="147">
        <v>0</v>
      </c>
      <c r="O76" s="147">
        <v>0</v>
      </c>
      <c r="P76" s="147">
        <v>0</v>
      </c>
      <c r="Q76" s="147">
        <v>0</v>
      </c>
      <c r="R76" s="147">
        <v>0</v>
      </c>
      <c r="S76" s="147">
        <v>0</v>
      </c>
    </row>
    <row r="77" spans="2:20" ht="15.75" thickBot="1" x14ac:dyDescent="0.3">
      <c r="B77" s="386" t="s">
        <v>663</v>
      </c>
      <c r="C77" s="387"/>
      <c r="D77" s="49">
        <v>10</v>
      </c>
      <c r="E77" s="49" t="s">
        <v>467</v>
      </c>
      <c r="F77" s="49" t="s">
        <v>467</v>
      </c>
      <c r="G77" s="147">
        <v>0</v>
      </c>
      <c r="H77" s="147">
        <v>0</v>
      </c>
      <c r="I77" s="147">
        <v>0</v>
      </c>
      <c r="J77" s="147">
        <v>0</v>
      </c>
      <c r="K77" s="147">
        <v>0</v>
      </c>
      <c r="L77" s="147">
        <v>0</v>
      </c>
      <c r="M77" s="147">
        <v>0</v>
      </c>
      <c r="N77" s="147">
        <v>0</v>
      </c>
      <c r="O77" s="147">
        <v>0</v>
      </c>
      <c r="P77" s="147">
        <v>0</v>
      </c>
      <c r="Q77" s="147">
        <v>0</v>
      </c>
      <c r="R77" s="147">
        <v>0</v>
      </c>
      <c r="S77" s="147">
        <v>0</v>
      </c>
    </row>
    <row r="78" spans="2:20" x14ac:dyDescent="0.25">
      <c r="B78" s="342"/>
      <c r="C78" s="342"/>
      <c r="D78" s="342"/>
      <c r="E78" s="342"/>
      <c r="F78" s="342"/>
      <c r="G78" s="342"/>
      <c r="H78" s="342"/>
      <c r="I78" s="342"/>
      <c r="J78" s="342"/>
      <c r="K78" s="342"/>
      <c r="L78" s="342"/>
      <c r="M78" s="342"/>
      <c r="N78" s="342"/>
      <c r="O78" s="342"/>
      <c r="P78" s="342"/>
      <c r="Q78" s="342"/>
      <c r="R78" s="342"/>
      <c r="S78" s="312"/>
      <c r="T78" s="312"/>
    </row>
    <row r="79" spans="2:20" x14ac:dyDescent="0.25">
      <c r="B79" s="345"/>
      <c r="C79" s="345"/>
      <c r="D79" s="345"/>
      <c r="E79" s="345"/>
      <c r="F79" s="345"/>
      <c r="G79" s="345"/>
      <c r="H79" s="345"/>
      <c r="I79" s="345"/>
      <c r="J79" s="345"/>
      <c r="K79" s="345"/>
      <c r="L79" s="345"/>
      <c r="M79" s="345"/>
      <c r="N79" s="345"/>
      <c r="O79" s="345"/>
      <c r="P79" s="345"/>
      <c r="Q79" s="345"/>
      <c r="R79" s="345"/>
      <c r="S79" s="312"/>
      <c r="T79" s="312"/>
    </row>
  </sheetData>
  <mergeCells count="176">
    <mergeCell ref="B34:C34"/>
    <mergeCell ref="N40:N42"/>
    <mergeCell ref="K61:K62"/>
    <mergeCell ref="L61:L62"/>
    <mergeCell ref="B53:C53"/>
    <mergeCell ref="B52:C52"/>
    <mergeCell ref="B75:C75"/>
    <mergeCell ref="B74:C74"/>
    <mergeCell ref="B77:C77"/>
    <mergeCell ref="B68:C68"/>
    <mergeCell ref="B69:C69"/>
    <mergeCell ref="B70:C70"/>
    <mergeCell ref="B63:C63"/>
    <mergeCell ref="B64:C64"/>
    <mergeCell ref="N60:N62"/>
    <mergeCell ref="B51:C51"/>
    <mergeCell ref="B48:C48"/>
    <mergeCell ref="B49:C49"/>
    <mergeCell ref="B50:C50"/>
    <mergeCell ref="B43:C43"/>
    <mergeCell ref="B44:C44"/>
    <mergeCell ref="B40:C42"/>
    <mergeCell ref="D40:D42"/>
    <mergeCell ref="E40:E42"/>
    <mergeCell ref="B78:R78"/>
    <mergeCell ref="B79:R79"/>
    <mergeCell ref="S78:T79"/>
    <mergeCell ref="G5:M5"/>
    <mergeCell ref="O5:S5"/>
    <mergeCell ref="B76:C76"/>
    <mergeCell ref="S6:S7"/>
    <mergeCell ref="K6:K7"/>
    <mergeCell ref="L6:L7"/>
    <mergeCell ref="M6:M7"/>
    <mergeCell ref="O41:O42"/>
    <mergeCell ref="P41:P42"/>
    <mergeCell ref="Q41:Q42"/>
    <mergeCell ref="R41:R42"/>
    <mergeCell ref="S41:S42"/>
    <mergeCell ref="O40:S40"/>
    <mergeCell ref="B38:S38"/>
    <mergeCell ref="B35:R35"/>
    <mergeCell ref="S35:T35"/>
    <mergeCell ref="B37:S37"/>
    <mergeCell ref="B33:C33"/>
    <mergeCell ref="B71:C71"/>
    <mergeCell ref="B72:C72"/>
    <mergeCell ref="B73:C73"/>
    <mergeCell ref="O65:O66"/>
    <mergeCell ref="P65:P66"/>
    <mergeCell ref="Q65:Q66"/>
    <mergeCell ref="R65:R66"/>
    <mergeCell ref="S65:S66"/>
    <mergeCell ref="B67:C67"/>
    <mergeCell ref="N65:N66"/>
    <mergeCell ref="H65:H66"/>
    <mergeCell ref="I65:I66"/>
    <mergeCell ref="J65:J66"/>
    <mergeCell ref="K65:K66"/>
    <mergeCell ref="L65:L66"/>
    <mergeCell ref="M65:M66"/>
    <mergeCell ref="B65:C65"/>
    <mergeCell ref="B66:C66"/>
    <mergeCell ref="D65:D66"/>
    <mergeCell ref="E65:E66"/>
    <mergeCell ref="F65:F66"/>
    <mergeCell ref="G65:G66"/>
    <mergeCell ref="O60:S60"/>
    <mergeCell ref="B57:S57"/>
    <mergeCell ref="B58:S58"/>
    <mergeCell ref="B54:C54"/>
    <mergeCell ref="B55:R55"/>
    <mergeCell ref="S55:T55"/>
    <mergeCell ref="B60:C62"/>
    <mergeCell ref="D60:D62"/>
    <mergeCell ref="E60:E62"/>
    <mergeCell ref="F60:F62"/>
    <mergeCell ref="G60:M60"/>
    <mergeCell ref="R61:R62"/>
    <mergeCell ref="S61:S62"/>
    <mergeCell ref="M61:M62"/>
    <mergeCell ref="O61:O62"/>
    <mergeCell ref="P61:P62"/>
    <mergeCell ref="Q61:Q62"/>
    <mergeCell ref="G61:G62"/>
    <mergeCell ref="H61:H62"/>
    <mergeCell ref="I61:I62"/>
    <mergeCell ref="J61:J62"/>
    <mergeCell ref="B47:C47"/>
    <mergeCell ref="B45:C45"/>
    <mergeCell ref="B46:C46"/>
    <mergeCell ref="D45:D46"/>
    <mergeCell ref="E45:E46"/>
    <mergeCell ref="F45:F46"/>
    <mergeCell ref="F40:F42"/>
    <mergeCell ref="G40:M40"/>
    <mergeCell ref="G41:G42"/>
    <mergeCell ref="H41:H42"/>
    <mergeCell ref="I41:I42"/>
    <mergeCell ref="J41:J42"/>
    <mergeCell ref="K41:K42"/>
    <mergeCell ref="L41:L42"/>
    <mergeCell ref="M41:M42"/>
    <mergeCell ref="R26:R27"/>
    <mergeCell ref="S26:S27"/>
    <mergeCell ref="B28:C28"/>
    <mergeCell ref="B29:C29"/>
    <mergeCell ref="O26:O27"/>
    <mergeCell ref="P26:P27"/>
    <mergeCell ref="J26:J27"/>
    <mergeCell ref="K26:K27"/>
    <mergeCell ref="L26:L27"/>
    <mergeCell ref="M26:M27"/>
    <mergeCell ref="N26:N27"/>
    <mergeCell ref="B30:C30"/>
    <mergeCell ref="B31:C31"/>
    <mergeCell ref="Q26:Q27"/>
    <mergeCell ref="B32:C32"/>
    <mergeCell ref="B25:C25"/>
    <mergeCell ref="B26:C26"/>
    <mergeCell ref="B27:C27"/>
    <mergeCell ref="D26:D27"/>
    <mergeCell ref="E26:E27"/>
    <mergeCell ref="F26:F27"/>
    <mergeCell ref="G26:G27"/>
    <mergeCell ref="H26:H27"/>
    <mergeCell ref="I26:I27"/>
    <mergeCell ref="B22:C22"/>
    <mergeCell ref="B23:C23"/>
    <mergeCell ref="B24:C24"/>
    <mergeCell ref="B19:C19"/>
    <mergeCell ref="B20:C20"/>
    <mergeCell ref="B21:C21"/>
    <mergeCell ref="B16:C16"/>
    <mergeCell ref="B17:C17"/>
    <mergeCell ref="B18:C18"/>
    <mergeCell ref="B14:C14"/>
    <mergeCell ref="B15:C15"/>
    <mergeCell ref="O10:O11"/>
    <mergeCell ref="P10:P11"/>
    <mergeCell ref="Q10:Q11"/>
    <mergeCell ref="R10:R11"/>
    <mergeCell ref="S10:S11"/>
    <mergeCell ref="B12:C12"/>
    <mergeCell ref="N10:N11"/>
    <mergeCell ref="H10:H11"/>
    <mergeCell ref="I10:I11"/>
    <mergeCell ref="J10:J11"/>
    <mergeCell ref="K10:K11"/>
    <mergeCell ref="L10:L11"/>
    <mergeCell ref="M10:M11"/>
    <mergeCell ref="B10:C10"/>
    <mergeCell ref="B11:C11"/>
    <mergeCell ref="D10:D11"/>
    <mergeCell ref="E10:E11"/>
    <mergeCell ref="F10:F11"/>
    <mergeCell ref="G10:G11"/>
    <mergeCell ref="B8:C8"/>
    <mergeCell ref="B9:C9"/>
    <mergeCell ref="B2:S2"/>
    <mergeCell ref="B3:S3"/>
    <mergeCell ref="C4:T4"/>
    <mergeCell ref="B13:C13"/>
    <mergeCell ref="N5:N7"/>
    <mergeCell ref="B5:C7"/>
    <mergeCell ref="D5:D7"/>
    <mergeCell ref="E5:E7"/>
    <mergeCell ref="F5:F7"/>
    <mergeCell ref="O6:O7"/>
    <mergeCell ref="P6:P7"/>
    <mergeCell ref="Q6:Q7"/>
    <mergeCell ref="R6:R7"/>
    <mergeCell ref="G6:G7"/>
    <mergeCell ref="H6:H7"/>
    <mergeCell ref="I6:I7"/>
    <mergeCell ref="J6:J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77"/>
  <sheetViews>
    <sheetView tabSelected="1" topLeftCell="B1" workbookViewId="0">
      <selection activeCell="K76" sqref="K76"/>
    </sheetView>
  </sheetViews>
  <sheetFormatPr defaultRowHeight="15" x14ac:dyDescent="0.25"/>
  <cols>
    <col min="3" max="3" width="26.42578125" customWidth="1"/>
    <col min="4" max="4" width="6.140625" customWidth="1"/>
    <col min="5" max="5" width="16.140625" customWidth="1"/>
    <col min="6" max="6" width="12.42578125" customWidth="1"/>
    <col min="7" max="7" width="10.7109375" customWidth="1"/>
    <col min="8" max="8" width="13" customWidth="1"/>
  </cols>
  <sheetData>
    <row r="2" spans="2:8" x14ac:dyDescent="0.25">
      <c r="B2" s="313" t="s">
        <v>594</v>
      </c>
      <c r="C2" s="313"/>
      <c r="D2" s="313"/>
      <c r="E2" s="313"/>
      <c r="F2" s="313"/>
      <c r="G2" s="313"/>
      <c r="H2" s="313"/>
    </row>
    <row r="3" spans="2:8" x14ac:dyDescent="0.25">
      <c r="B3" s="218"/>
      <c r="C3" s="233" t="s">
        <v>657</v>
      </c>
      <c r="D3" s="218"/>
      <c r="E3" s="218"/>
      <c r="F3" s="218"/>
      <c r="G3" s="218"/>
      <c r="H3" s="218"/>
    </row>
    <row r="4" spans="2:8" ht="15.75" thickBot="1" x14ac:dyDescent="0.3">
      <c r="B4" s="312"/>
      <c r="C4" s="373" t="s">
        <v>533</v>
      </c>
      <c r="D4" s="373"/>
      <c r="E4" s="373"/>
      <c r="F4" s="373"/>
      <c r="G4" s="373"/>
      <c r="H4" s="373"/>
    </row>
    <row r="5" spans="2:8" ht="15.75" customHeight="1" thickBot="1" x14ac:dyDescent="0.3">
      <c r="B5" s="312"/>
      <c r="C5" s="375" t="s">
        <v>495</v>
      </c>
      <c r="D5" s="347" t="s">
        <v>496</v>
      </c>
      <c r="E5" s="347" t="s">
        <v>597</v>
      </c>
      <c r="F5" s="347" t="s">
        <v>717</v>
      </c>
      <c r="G5" s="409" t="s">
        <v>595</v>
      </c>
      <c r="H5" s="410"/>
    </row>
    <row r="6" spans="2:8" ht="24.75" customHeight="1" thickBot="1" x14ac:dyDescent="0.3">
      <c r="B6" s="312"/>
      <c r="C6" s="376"/>
      <c r="D6" s="377"/>
      <c r="E6" s="377"/>
      <c r="F6" s="377"/>
      <c r="G6" s="79" t="s">
        <v>483</v>
      </c>
      <c r="H6" s="107" t="s">
        <v>596</v>
      </c>
    </row>
    <row r="7" spans="2:8" ht="15.75" thickBot="1" x14ac:dyDescent="0.3">
      <c r="B7" s="312"/>
      <c r="C7" s="46">
        <v>1</v>
      </c>
      <c r="D7" s="49">
        <v>2</v>
      </c>
      <c r="E7" s="49">
        <v>4</v>
      </c>
      <c r="F7" s="173">
        <v>5</v>
      </c>
      <c r="G7" s="173">
        <v>11</v>
      </c>
      <c r="H7" s="173">
        <v>13</v>
      </c>
    </row>
    <row r="8" spans="2:8" ht="15.75" thickBot="1" x14ac:dyDescent="0.3">
      <c r="B8" s="312"/>
      <c r="C8" s="42" t="s">
        <v>488</v>
      </c>
      <c r="D8" s="104">
        <v>1</v>
      </c>
      <c r="E8" s="199" t="s">
        <v>467</v>
      </c>
      <c r="F8" s="200">
        <f>SUM(F11:F13)</f>
        <v>38</v>
      </c>
      <c r="G8" s="200">
        <f t="shared" ref="G8:H8" si="0">SUM(G11:G13)</f>
        <v>0</v>
      </c>
      <c r="H8" s="200">
        <f t="shared" si="0"/>
        <v>0</v>
      </c>
    </row>
    <row r="9" spans="2:8" ht="19.5" x14ac:dyDescent="0.25">
      <c r="B9" s="312"/>
      <c r="C9" s="31" t="s">
        <v>807</v>
      </c>
      <c r="D9" s="315"/>
      <c r="E9" s="330"/>
      <c r="F9" s="411"/>
      <c r="G9" s="316"/>
      <c r="H9" s="413"/>
    </row>
    <row r="10" spans="2:8" ht="20.25" customHeight="1" thickBot="1" x14ac:dyDescent="0.3">
      <c r="B10" s="312"/>
      <c r="C10" s="30"/>
      <c r="D10" s="317"/>
      <c r="E10" s="333"/>
      <c r="F10" s="412"/>
      <c r="G10" s="317"/>
      <c r="H10" s="414"/>
    </row>
    <row r="11" spans="2:8" ht="15.75" thickBot="1" x14ac:dyDescent="0.3">
      <c r="B11" s="312"/>
      <c r="C11" s="30" t="s">
        <v>815</v>
      </c>
      <c r="D11" s="49">
        <v>1</v>
      </c>
      <c r="E11" s="183" t="s">
        <v>816</v>
      </c>
      <c r="F11" s="75">
        <v>24</v>
      </c>
      <c r="G11" s="174">
        <v>0</v>
      </c>
      <c r="H11" s="201">
        <v>0</v>
      </c>
    </row>
    <row r="12" spans="2:8" ht="15.75" thickBot="1" x14ac:dyDescent="0.3">
      <c r="B12" s="312"/>
      <c r="C12" s="30" t="s">
        <v>817</v>
      </c>
      <c r="D12" s="49">
        <v>1</v>
      </c>
      <c r="E12" s="183" t="s">
        <v>819</v>
      </c>
      <c r="F12" s="75">
        <v>14</v>
      </c>
      <c r="G12" s="174">
        <v>0</v>
      </c>
      <c r="H12" s="201">
        <v>0</v>
      </c>
    </row>
    <row r="13" spans="2:8" ht="15.75" thickBot="1" x14ac:dyDescent="0.3">
      <c r="B13" s="312"/>
      <c r="C13" s="30" t="s">
        <v>818</v>
      </c>
      <c r="D13" s="49">
        <v>1</v>
      </c>
      <c r="E13" s="183" t="s">
        <v>820</v>
      </c>
      <c r="F13" s="75">
        <v>0</v>
      </c>
      <c r="G13" s="174">
        <v>0</v>
      </c>
      <c r="H13" s="201">
        <v>0</v>
      </c>
    </row>
    <row r="14" spans="2:8" ht="15.75" thickBot="1" x14ac:dyDescent="0.3">
      <c r="B14" s="312"/>
      <c r="C14" s="30"/>
      <c r="D14" s="49"/>
      <c r="E14" s="183"/>
      <c r="F14" s="75"/>
      <c r="G14" s="174"/>
      <c r="H14" s="201"/>
    </row>
    <row r="15" spans="2:8" ht="15.75" thickBot="1" x14ac:dyDescent="0.3">
      <c r="B15" s="312"/>
      <c r="C15" s="30"/>
      <c r="D15" s="49"/>
      <c r="E15" s="183"/>
      <c r="F15" s="75"/>
      <c r="G15" s="174"/>
      <c r="H15" s="201"/>
    </row>
    <row r="16" spans="2:8" ht="15.75" thickBot="1" x14ac:dyDescent="0.3">
      <c r="B16" s="312"/>
      <c r="C16" s="30"/>
      <c r="D16" s="49"/>
      <c r="E16" s="183"/>
      <c r="F16" s="75"/>
      <c r="G16" s="174"/>
      <c r="H16" s="201"/>
    </row>
    <row r="17" spans="2:8" ht="15.75" thickBot="1" x14ac:dyDescent="0.3">
      <c r="B17" s="312"/>
      <c r="C17" s="30"/>
      <c r="D17" s="49"/>
      <c r="E17" s="183"/>
      <c r="F17" s="75"/>
      <c r="G17" s="174"/>
      <c r="H17" s="201"/>
    </row>
    <row r="18" spans="2:8" ht="15.75" thickBot="1" x14ac:dyDescent="0.3">
      <c r="B18" s="312"/>
      <c r="C18" s="30"/>
      <c r="D18" s="49"/>
      <c r="E18" s="183"/>
      <c r="F18" s="75"/>
      <c r="G18" s="174"/>
      <c r="H18" s="201"/>
    </row>
    <row r="19" spans="2:8" ht="15.75" thickBot="1" x14ac:dyDescent="0.3">
      <c r="B19" s="312"/>
      <c r="C19" s="30"/>
      <c r="D19" s="49"/>
      <c r="E19" s="183"/>
      <c r="F19" s="75"/>
      <c r="G19" s="174"/>
      <c r="H19" s="201"/>
    </row>
    <row r="20" spans="2:8" ht="15.75" thickBot="1" x14ac:dyDescent="0.3">
      <c r="B20" s="312"/>
      <c r="C20" s="30"/>
      <c r="D20" s="49"/>
      <c r="E20" s="183"/>
      <c r="F20" s="75"/>
      <c r="G20" s="174"/>
      <c r="H20" s="201"/>
    </row>
    <row r="21" spans="2:8" ht="15.75" thickBot="1" x14ac:dyDescent="0.3">
      <c r="B21" s="312"/>
      <c r="C21" s="30"/>
      <c r="D21" s="49"/>
      <c r="E21" s="183"/>
      <c r="F21" s="75"/>
      <c r="G21" s="174"/>
      <c r="H21" s="201"/>
    </row>
    <row r="22" spans="2:8" ht="15.75" thickBot="1" x14ac:dyDescent="0.3">
      <c r="B22" s="312"/>
      <c r="C22" s="30"/>
      <c r="D22" s="49"/>
      <c r="E22" s="183"/>
      <c r="F22" s="75"/>
      <c r="G22" s="174"/>
      <c r="H22" s="201"/>
    </row>
    <row r="23" spans="2:8" ht="15.75" thickBot="1" x14ac:dyDescent="0.3">
      <c r="B23" s="312"/>
      <c r="C23" s="42" t="s">
        <v>492</v>
      </c>
      <c r="D23" s="104">
        <v>2</v>
      </c>
      <c r="E23" s="199" t="s">
        <v>467</v>
      </c>
      <c r="F23" s="202">
        <v>0</v>
      </c>
      <c r="G23" s="196">
        <v>0</v>
      </c>
      <c r="H23" s="203">
        <v>0</v>
      </c>
    </row>
    <row r="24" spans="2:8" ht="15.75" thickBot="1" x14ac:dyDescent="0.3">
      <c r="B24" s="312"/>
      <c r="C24" s="42" t="s">
        <v>493</v>
      </c>
      <c r="D24" s="104">
        <v>3</v>
      </c>
      <c r="E24" s="199" t="s">
        <v>467</v>
      </c>
      <c r="F24" s="204">
        <v>0</v>
      </c>
      <c r="G24" s="197">
        <v>0</v>
      </c>
      <c r="H24" s="205">
        <v>0</v>
      </c>
    </row>
    <row r="25" spans="2:8" ht="19.5" x14ac:dyDescent="0.25">
      <c r="B25" s="312"/>
      <c r="C25" s="31" t="s">
        <v>489</v>
      </c>
      <c r="D25" s="315"/>
      <c r="E25" s="330"/>
      <c r="F25" s="411"/>
      <c r="G25" s="315"/>
      <c r="H25" s="413"/>
    </row>
    <row r="26" spans="2:8" ht="20.25" customHeight="1" thickBot="1" x14ac:dyDescent="0.3">
      <c r="B26" s="312"/>
      <c r="C26" s="30"/>
      <c r="D26" s="317"/>
      <c r="E26" s="333"/>
      <c r="F26" s="412"/>
      <c r="G26" s="317"/>
      <c r="H26" s="414"/>
    </row>
    <row r="27" spans="2:8" ht="15.75" thickBot="1" x14ac:dyDescent="0.3">
      <c r="B27" s="312"/>
      <c r="C27" s="30"/>
      <c r="D27" s="49"/>
      <c r="E27" s="183"/>
      <c r="F27" s="75"/>
      <c r="G27" s="174"/>
      <c r="H27" s="201"/>
    </row>
    <row r="28" spans="2:8" ht="15.75" thickBot="1" x14ac:dyDescent="0.3">
      <c r="B28" s="312"/>
      <c r="C28" s="30"/>
      <c r="D28" s="49"/>
      <c r="E28" s="183"/>
      <c r="F28" s="75"/>
      <c r="G28" s="174"/>
      <c r="H28" s="201"/>
    </row>
    <row r="29" spans="2:8" ht="15.75" thickBot="1" x14ac:dyDescent="0.3">
      <c r="B29" s="312"/>
      <c r="C29" s="30"/>
      <c r="D29" s="49"/>
      <c r="E29" s="183"/>
      <c r="F29" s="75"/>
      <c r="G29" s="174"/>
      <c r="H29" s="201"/>
    </row>
    <row r="30" spans="2:8" ht="15.75" thickBot="1" x14ac:dyDescent="0.3">
      <c r="B30" s="312"/>
      <c r="C30" s="30"/>
      <c r="D30" s="49"/>
      <c r="E30" s="183"/>
      <c r="F30" s="75"/>
      <c r="G30" s="174"/>
      <c r="H30" s="201"/>
    </row>
    <row r="31" spans="2:8" ht="15.75" thickBot="1" x14ac:dyDescent="0.3">
      <c r="B31" s="312"/>
      <c r="C31" s="30"/>
      <c r="D31" s="49"/>
      <c r="E31" s="183"/>
      <c r="F31" s="75"/>
      <c r="G31" s="174"/>
      <c r="H31" s="201"/>
    </row>
    <row r="32" spans="2:8" ht="15.75" thickBot="1" x14ac:dyDescent="0.3">
      <c r="B32" s="312"/>
      <c r="C32" s="30"/>
      <c r="D32" s="49"/>
      <c r="E32" s="183"/>
      <c r="F32" s="75"/>
      <c r="G32" s="174"/>
      <c r="H32" s="201"/>
    </row>
    <row r="33" spans="2:8" ht="15.75" thickBot="1" x14ac:dyDescent="0.3">
      <c r="B33" s="312"/>
      <c r="C33" s="30"/>
      <c r="D33" s="49"/>
      <c r="E33" s="183"/>
      <c r="F33" s="75"/>
      <c r="G33" s="174"/>
      <c r="H33" s="201"/>
    </row>
    <row r="34" spans="2:8" ht="15.75" thickBot="1" x14ac:dyDescent="0.3">
      <c r="B34" s="312"/>
      <c r="C34" s="30"/>
      <c r="D34" s="49"/>
      <c r="E34" s="183"/>
      <c r="F34" s="75"/>
      <c r="G34" s="174"/>
      <c r="H34" s="201"/>
    </row>
    <row r="35" spans="2:8" ht="15.75" thickBot="1" x14ac:dyDescent="0.3">
      <c r="B35" s="312"/>
      <c r="C35" s="30"/>
      <c r="D35" s="49"/>
      <c r="E35" s="183"/>
      <c r="F35" s="75"/>
      <c r="G35" s="174"/>
      <c r="H35" s="201"/>
    </row>
    <row r="36" spans="2:8" ht="15.75" thickBot="1" x14ac:dyDescent="0.3">
      <c r="B36" s="312"/>
      <c r="C36" s="30"/>
      <c r="D36" s="49"/>
      <c r="E36" s="183"/>
      <c r="F36" s="75"/>
      <c r="G36" s="174"/>
      <c r="H36" s="201"/>
    </row>
    <row r="37" spans="2:8" ht="15.75" thickBot="1" x14ac:dyDescent="0.3">
      <c r="B37" s="312"/>
      <c r="C37" s="30"/>
      <c r="D37" s="49"/>
      <c r="E37" s="183"/>
      <c r="F37" s="75"/>
      <c r="G37" s="174"/>
      <c r="H37" s="201"/>
    </row>
    <row r="38" spans="2:8" ht="15.75" thickBot="1" x14ac:dyDescent="0.3">
      <c r="B38" s="312"/>
      <c r="C38" s="30"/>
      <c r="D38" s="49"/>
      <c r="E38" s="183"/>
      <c r="F38" s="75"/>
      <c r="G38" s="174"/>
      <c r="H38" s="201"/>
    </row>
    <row r="39" spans="2:8" ht="15.75" thickBot="1" x14ac:dyDescent="0.3">
      <c r="B39" s="312"/>
      <c r="C39" s="30"/>
      <c r="D39" s="49"/>
      <c r="E39" s="183"/>
      <c r="F39" s="73"/>
      <c r="G39" s="173"/>
      <c r="H39" s="137"/>
    </row>
    <row r="40" spans="2:8" ht="27.75" thickBot="1" x14ac:dyDescent="0.3">
      <c r="B40" s="312"/>
      <c r="C40" s="42" t="s">
        <v>494</v>
      </c>
      <c r="D40" s="104">
        <v>4</v>
      </c>
      <c r="E40" s="199" t="s">
        <v>467</v>
      </c>
      <c r="F40" s="206">
        <f>SUM(F8+F23+F24)</f>
        <v>38</v>
      </c>
      <c r="G40" s="206">
        <f t="shared" ref="G40:H40" si="1">SUM(G8+G23+G24)</f>
        <v>0</v>
      </c>
      <c r="H40" s="206">
        <f t="shared" si="1"/>
        <v>0</v>
      </c>
    </row>
    <row r="41" spans="2:8" ht="15.75" x14ac:dyDescent="0.25">
      <c r="B41" s="105"/>
    </row>
    <row r="42" spans="2:8" x14ac:dyDescent="0.25">
      <c r="C42" s="247" t="s">
        <v>664</v>
      </c>
    </row>
    <row r="43" spans="2:8" ht="15.75" thickBot="1" x14ac:dyDescent="0.3"/>
    <row r="44" spans="2:8" ht="15.75" thickBot="1" x14ac:dyDescent="0.3">
      <c r="C44" s="375" t="s">
        <v>495</v>
      </c>
      <c r="D44" s="347" t="s">
        <v>496</v>
      </c>
      <c r="E44" s="347" t="s">
        <v>597</v>
      </c>
      <c r="F44" s="347" t="s">
        <v>717</v>
      </c>
      <c r="G44" s="409" t="s">
        <v>595</v>
      </c>
      <c r="H44" s="410"/>
    </row>
    <row r="45" spans="2:8" ht="20.25" thickBot="1" x14ac:dyDescent="0.3">
      <c r="C45" s="376"/>
      <c r="D45" s="377"/>
      <c r="E45" s="377"/>
      <c r="F45" s="377"/>
      <c r="G45" s="241" t="s">
        <v>483</v>
      </c>
      <c r="H45" s="107" t="s">
        <v>596</v>
      </c>
    </row>
    <row r="46" spans="2:8" ht="15.75" thickBot="1" x14ac:dyDescent="0.3">
      <c r="C46" s="220">
        <v>1</v>
      </c>
      <c r="D46" s="225">
        <v>2</v>
      </c>
      <c r="E46" s="225">
        <v>4</v>
      </c>
      <c r="F46" s="227">
        <v>5</v>
      </c>
      <c r="G46" s="227">
        <v>11</v>
      </c>
      <c r="H46" s="227">
        <v>13</v>
      </c>
    </row>
    <row r="47" spans="2:8" ht="15.75" thickBot="1" x14ac:dyDescent="0.3">
      <c r="C47" s="217" t="s">
        <v>488</v>
      </c>
      <c r="D47" s="248">
        <v>1</v>
      </c>
      <c r="E47" s="249">
        <v>0</v>
      </c>
      <c r="F47" s="250">
        <v>0</v>
      </c>
      <c r="G47" s="250">
        <v>0</v>
      </c>
      <c r="H47" s="251">
        <v>0</v>
      </c>
    </row>
    <row r="48" spans="2:8" ht="30" thickBot="1" x14ac:dyDescent="0.3">
      <c r="C48" s="222" t="s">
        <v>809</v>
      </c>
      <c r="D48" s="9"/>
      <c r="E48" s="147"/>
      <c r="F48" s="9"/>
      <c r="G48" s="252"/>
      <c r="H48" s="9"/>
    </row>
    <row r="49" spans="3:8" ht="15.75" thickBot="1" x14ac:dyDescent="0.3">
      <c r="C49" s="232"/>
      <c r="D49" s="57"/>
      <c r="E49" s="220"/>
      <c r="F49" s="57"/>
      <c r="H49" s="57"/>
    </row>
    <row r="50" spans="3:8" ht="15.75" thickBot="1" x14ac:dyDescent="0.3">
      <c r="C50" s="232"/>
      <c r="D50" s="9"/>
      <c r="E50" s="220"/>
      <c r="F50" s="9"/>
      <c r="G50" s="252"/>
      <c r="H50" s="9"/>
    </row>
    <row r="51" spans="3:8" ht="15.75" thickBot="1" x14ac:dyDescent="0.3">
      <c r="C51" s="253" t="s">
        <v>492</v>
      </c>
      <c r="D51" s="254">
        <v>2</v>
      </c>
      <c r="E51" s="249">
        <v>0</v>
      </c>
      <c r="F51" s="250">
        <v>0</v>
      </c>
      <c r="G51" s="250">
        <v>0</v>
      </c>
      <c r="H51" s="251">
        <v>0</v>
      </c>
    </row>
    <row r="52" spans="3:8" ht="15.75" thickBot="1" x14ac:dyDescent="0.3">
      <c r="C52" s="253" t="s">
        <v>493</v>
      </c>
      <c r="D52" s="126">
        <v>3</v>
      </c>
      <c r="E52" s="249">
        <v>0</v>
      </c>
      <c r="F52" s="250">
        <v>0</v>
      </c>
      <c r="G52" s="250">
        <v>0</v>
      </c>
      <c r="H52" s="251">
        <v>0</v>
      </c>
    </row>
    <row r="53" spans="3:8" ht="27.75" thickBot="1" x14ac:dyDescent="0.3">
      <c r="C53" s="253" t="s">
        <v>494</v>
      </c>
      <c r="D53" s="214">
        <v>4</v>
      </c>
      <c r="E53" s="249">
        <v>0</v>
      </c>
      <c r="F53" s="250">
        <v>0</v>
      </c>
      <c r="G53" s="250">
        <v>0</v>
      </c>
      <c r="H53" s="251">
        <v>0</v>
      </c>
    </row>
    <row r="55" spans="3:8" x14ac:dyDescent="0.25">
      <c r="C55" s="247" t="s">
        <v>665</v>
      </c>
    </row>
    <row r="56" spans="3:8" ht="15.75" thickBot="1" x14ac:dyDescent="0.3"/>
    <row r="57" spans="3:8" ht="15.75" thickBot="1" x14ac:dyDescent="0.3">
      <c r="C57" s="375" t="s">
        <v>495</v>
      </c>
      <c r="D57" s="347" t="s">
        <v>496</v>
      </c>
      <c r="E57" s="347" t="s">
        <v>597</v>
      </c>
      <c r="F57" s="347" t="s">
        <v>717</v>
      </c>
      <c r="G57" s="409" t="s">
        <v>595</v>
      </c>
      <c r="H57" s="410"/>
    </row>
    <row r="58" spans="3:8" ht="20.25" thickBot="1" x14ac:dyDescent="0.3">
      <c r="C58" s="376"/>
      <c r="D58" s="377"/>
      <c r="E58" s="377"/>
      <c r="F58" s="377"/>
      <c r="G58" s="241" t="s">
        <v>483</v>
      </c>
      <c r="H58" s="107" t="s">
        <v>596</v>
      </c>
    </row>
    <row r="59" spans="3:8" ht="15.75" thickBot="1" x14ac:dyDescent="0.3">
      <c r="C59" s="220">
        <v>1</v>
      </c>
      <c r="D59" s="225">
        <v>2</v>
      </c>
      <c r="E59" s="225">
        <v>4</v>
      </c>
      <c r="F59" s="227">
        <v>5</v>
      </c>
      <c r="G59" s="227">
        <v>11</v>
      </c>
      <c r="H59" s="227">
        <v>13</v>
      </c>
    </row>
    <row r="60" spans="3:8" ht="15.75" thickBot="1" x14ac:dyDescent="0.3">
      <c r="C60" s="217" t="s">
        <v>488</v>
      </c>
      <c r="D60" s="248">
        <v>1</v>
      </c>
      <c r="E60" s="196" t="s">
        <v>467</v>
      </c>
      <c r="F60" s="196">
        <f>SUM(F62:F63)</f>
        <v>44</v>
      </c>
      <c r="G60" s="196">
        <f>SUM(G62:G63)</f>
        <v>4</v>
      </c>
      <c r="H60" s="196">
        <f>SUM(H62:H63)</f>
        <v>3</v>
      </c>
    </row>
    <row r="61" spans="3:8" ht="30" thickBot="1" x14ac:dyDescent="0.3">
      <c r="C61" s="228" t="s">
        <v>809</v>
      </c>
      <c r="D61" s="219"/>
      <c r="E61" s="220"/>
      <c r="F61" s="220"/>
      <c r="G61" s="220"/>
      <c r="H61" s="220"/>
    </row>
    <row r="62" spans="3:8" ht="15.75" thickBot="1" x14ac:dyDescent="0.3">
      <c r="C62" s="30" t="s">
        <v>815</v>
      </c>
      <c r="D62" s="269">
        <v>1</v>
      </c>
      <c r="E62" s="270" t="s">
        <v>816</v>
      </c>
      <c r="F62" s="220">
        <v>39</v>
      </c>
      <c r="G62" s="220">
        <v>3</v>
      </c>
      <c r="H62" s="220">
        <v>3</v>
      </c>
    </row>
    <row r="63" spans="3:8" ht="15.75" thickBot="1" x14ac:dyDescent="0.3">
      <c r="C63" s="30" t="s">
        <v>817</v>
      </c>
      <c r="D63" s="269">
        <v>1</v>
      </c>
      <c r="E63" s="270" t="s">
        <v>819</v>
      </c>
      <c r="F63" s="220">
        <v>5</v>
      </c>
      <c r="G63" s="220">
        <v>1</v>
      </c>
      <c r="H63" s="220">
        <v>0</v>
      </c>
    </row>
    <row r="64" spans="3:8" ht="15.75" thickBot="1" x14ac:dyDescent="0.3">
      <c r="C64" s="30"/>
      <c r="D64" s="225"/>
      <c r="E64" s="220"/>
      <c r="F64" s="220"/>
      <c r="G64" s="220"/>
      <c r="H64" s="220"/>
    </row>
    <row r="65" spans="3:8" ht="15.75" thickBot="1" x14ac:dyDescent="0.3">
      <c r="C65" s="30"/>
      <c r="D65" s="225"/>
      <c r="E65" s="220"/>
      <c r="F65" s="220"/>
      <c r="G65" s="220"/>
      <c r="H65" s="220"/>
    </row>
    <row r="66" spans="3:8" ht="15.75" thickBot="1" x14ac:dyDescent="0.3">
      <c r="C66" s="30"/>
      <c r="D66" s="224"/>
      <c r="E66" s="220"/>
      <c r="F66" s="220"/>
      <c r="G66" s="220"/>
      <c r="H66" s="220"/>
    </row>
    <row r="67" spans="3:8" ht="15.75" thickBot="1" x14ac:dyDescent="0.3">
      <c r="C67" s="30"/>
      <c r="D67" s="224"/>
      <c r="E67" s="220"/>
      <c r="F67" s="220"/>
      <c r="G67" s="220"/>
      <c r="H67" s="220"/>
    </row>
    <row r="68" spans="3:8" ht="15.75" thickBot="1" x14ac:dyDescent="0.3">
      <c r="C68" s="216" t="s">
        <v>492</v>
      </c>
      <c r="D68" s="199">
        <v>2</v>
      </c>
      <c r="E68" s="197" t="s">
        <v>467</v>
      </c>
      <c r="F68" s="197">
        <v>0</v>
      </c>
      <c r="G68" s="197">
        <v>0</v>
      </c>
      <c r="H68" s="197">
        <v>0</v>
      </c>
    </row>
    <row r="69" spans="3:8" ht="15.75" thickBot="1" x14ac:dyDescent="0.3">
      <c r="C69" s="216" t="s">
        <v>493</v>
      </c>
      <c r="D69" s="199">
        <v>3</v>
      </c>
      <c r="E69" s="197" t="s">
        <v>467</v>
      </c>
      <c r="F69" s="197">
        <v>0</v>
      </c>
      <c r="G69" s="197">
        <v>0</v>
      </c>
      <c r="H69" s="197">
        <v>0</v>
      </c>
    </row>
    <row r="70" spans="3:8" ht="30" thickBot="1" x14ac:dyDescent="0.3">
      <c r="C70" s="31" t="s">
        <v>809</v>
      </c>
      <c r="D70" s="223"/>
      <c r="E70" s="220"/>
      <c r="F70" s="220"/>
      <c r="G70" s="220"/>
      <c r="H70" s="220"/>
    </row>
    <row r="71" spans="3:8" ht="15.75" thickBot="1" x14ac:dyDescent="0.3">
      <c r="C71" s="108"/>
      <c r="D71" s="234"/>
      <c r="E71" s="220"/>
      <c r="F71" s="220"/>
      <c r="G71" s="220"/>
      <c r="H71" s="220"/>
    </row>
    <row r="72" spans="3:8" ht="15.75" thickBot="1" x14ac:dyDescent="0.3">
      <c r="C72" s="30"/>
      <c r="D72" s="224"/>
      <c r="E72" s="220"/>
      <c r="F72" s="220"/>
      <c r="G72" s="220"/>
      <c r="H72" s="220"/>
    </row>
    <row r="73" spans="3:8" ht="15.75" thickBot="1" x14ac:dyDescent="0.3">
      <c r="C73" s="30"/>
      <c r="D73" s="224"/>
      <c r="E73" s="220"/>
      <c r="F73" s="220"/>
      <c r="G73" s="220"/>
      <c r="H73" s="220"/>
    </row>
    <row r="74" spans="3:8" ht="15.75" thickBot="1" x14ac:dyDescent="0.3">
      <c r="C74" s="30"/>
      <c r="D74" s="224"/>
      <c r="E74" s="220"/>
      <c r="F74" s="220"/>
      <c r="G74" s="220"/>
      <c r="H74" s="220"/>
    </row>
    <row r="75" spans="3:8" ht="27.75" thickBot="1" x14ac:dyDescent="0.3">
      <c r="C75" s="216" t="s">
        <v>494</v>
      </c>
      <c r="D75" s="199">
        <v>4</v>
      </c>
      <c r="E75" s="197" t="s">
        <v>467</v>
      </c>
      <c r="F75" s="197">
        <f>SUM(F60+F68+F69)</f>
        <v>44</v>
      </c>
      <c r="G75" s="197">
        <f t="shared" ref="G75:H75" si="2">SUM(G60+G68+G69)</f>
        <v>4</v>
      </c>
      <c r="H75" s="197">
        <f t="shared" si="2"/>
        <v>3</v>
      </c>
    </row>
    <row r="76" spans="3:8" x14ac:dyDescent="0.25">
      <c r="F76">
        <f>F40+F53+F75</f>
        <v>82</v>
      </c>
      <c r="G76">
        <f>G40+G53+G75</f>
        <v>4</v>
      </c>
      <c r="H76">
        <f>H40+H53+H75</f>
        <v>3</v>
      </c>
    </row>
    <row r="77" spans="3:8" x14ac:dyDescent="0.25">
      <c r="C77" t="s">
        <v>808</v>
      </c>
    </row>
  </sheetData>
  <mergeCells count="28">
    <mergeCell ref="B2:H2"/>
    <mergeCell ref="B4:B40"/>
    <mergeCell ref="C4:H4"/>
    <mergeCell ref="G5:H5"/>
    <mergeCell ref="C5:C6"/>
    <mergeCell ref="D5:D6"/>
    <mergeCell ref="E5:E6"/>
    <mergeCell ref="F5:F6"/>
    <mergeCell ref="G25:G26"/>
    <mergeCell ref="H25:H26"/>
    <mergeCell ref="H9:H10"/>
    <mergeCell ref="D25:D26"/>
    <mergeCell ref="E25:E26"/>
    <mergeCell ref="F25:F26"/>
    <mergeCell ref="G9:G10"/>
    <mergeCell ref="D9:D10"/>
    <mergeCell ref="E9:E10"/>
    <mergeCell ref="F9:F10"/>
    <mergeCell ref="C57:C58"/>
    <mergeCell ref="D57:D58"/>
    <mergeCell ref="E57:E58"/>
    <mergeCell ref="F57:F58"/>
    <mergeCell ref="G57:H57"/>
    <mergeCell ref="C44:C45"/>
    <mergeCell ref="D44:D45"/>
    <mergeCell ref="E44:E45"/>
    <mergeCell ref="F44:F45"/>
    <mergeCell ref="G44:H4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33"/>
  <sheetViews>
    <sheetView workbookViewId="0">
      <selection activeCell="H6" sqref="H6"/>
    </sheetView>
  </sheetViews>
  <sheetFormatPr defaultRowHeight="15" x14ac:dyDescent="0.25"/>
  <cols>
    <col min="2" max="2" width="46.42578125" customWidth="1"/>
    <col min="3" max="3" width="5.42578125" customWidth="1"/>
    <col min="4" max="4" width="13" customWidth="1"/>
    <col min="7" max="7" width="12.5703125" customWidth="1"/>
    <col min="8" max="8" width="9.140625" customWidth="1"/>
  </cols>
  <sheetData>
    <row r="2" spans="2:8" ht="74.25" customHeight="1" x14ac:dyDescent="0.25">
      <c r="B2" s="313" t="s">
        <v>535</v>
      </c>
      <c r="C2" s="415"/>
      <c r="D2" s="415"/>
      <c r="E2" s="415"/>
      <c r="F2" s="415"/>
      <c r="G2" s="415"/>
      <c r="H2" s="22"/>
    </row>
    <row r="3" spans="2:8" ht="15.75" thickBot="1" x14ac:dyDescent="0.3">
      <c r="B3" s="385" t="s">
        <v>533</v>
      </c>
      <c r="C3" s="385"/>
      <c r="D3" s="385"/>
      <c r="E3" s="385"/>
      <c r="F3" s="385"/>
      <c r="G3" s="385"/>
      <c r="H3" s="385"/>
    </row>
    <row r="4" spans="2:8" ht="82.5" customHeight="1" thickBot="1" x14ac:dyDescent="0.3">
      <c r="B4" s="67" t="s">
        <v>495</v>
      </c>
      <c r="C4" s="70" t="s">
        <v>496</v>
      </c>
      <c r="D4" s="71" t="s">
        <v>497</v>
      </c>
      <c r="E4" s="70" t="s">
        <v>718</v>
      </c>
      <c r="F4" s="128" t="s">
        <v>757</v>
      </c>
      <c r="G4" s="72" t="s">
        <v>534</v>
      </c>
      <c r="H4" s="69"/>
    </row>
    <row r="5" spans="2:8" ht="15.75" thickBot="1" x14ac:dyDescent="0.3">
      <c r="B5" s="24">
        <v>1</v>
      </c>
      <c r="C5" s="34">
        <v>2</v>
      </c>
      <c r="D5" s="34">
        <v>3</v>
      </c>
      <c r="E5" s="34">
        <v>4</v>
      </c>
      <c r="F5" s="127">
        <v>5</v>
      </c>
      <c r="G5" s="34">
        <v>6</v>
      </c>
      <c r="H5" s="15"/>
    </row>
    <row r="6" spans="2:8" ht="15.75" thickBot="1" x14ac:dyDescent="0.3">
      <c r="B6" s="31" t="s">
        <v>493</v>
      </c>
      <c r="C6" s="173">
        <v>3</v>
      </c>
      <c r="D6" s="173" t="s">
        <v>467</v>
      </c>
      <c r="E6" s="170">
        <v>0</v>
      </c>
      <c r="F6" s="178">
        <v>0</v>
      </c>
      <c r="G6" s="178">
        <v>0</v>
      </c>
      <c r="H6" s="15"/>
    </row>
    <row r="7" spans="2:8" ht="24" customHeight="1" thickBot="1" x14ac:dyDescent="0.3">
      <c r="B7" s="83" t="s">
        <v>803</v>
      </c>
      <c r="C7" s="67"/>
      <c r="D7" s="71"/>
      <c r="E7" s="71"/>
      <c r="F7" s="71"/>
      <c r="G7" s="72"/>
      <c r="H7" s="186"/>
    </row>
    <row r="8" spans="2:8" ht="15.75" thickBot="1" x14ac:dyDescent="0.3">
      <c r="B8" s="30"/>
      <c r="C8" s="34"/>
      <c r="D8" s="34"/>
      <c r="E8" s="34"/>
      <c r="F8" s="127"/>
      <c r="G8" s="34"/>
      <c r="H8" s="15"/>
    </row>
    <row r="9" spans="2:8" ht="15.75" thickBot="1" x14ac:dyDescent="0.3">
      <c r="B9" s="30"/>
      <c r="C9" s="34"/>
      <c r="D9" s="34"/>
      <c r="E9" s="34"/>
      <c r="F9" s="127"/>
      <c r="G9" s="34"/>
      <c r="H9" s="15"/>
    </row>
    <row r="10" spans="2:8" ht="15.75" thickBot="1" x14ac:dyDescent="0.3">
      <c r="B10" s="30"/>
      <c r="C10" s="34"/>
      <c r="D10" s="34"/>
      <c r="E10" s="34"/>
      <c r="F10" s="127"/>
      <c r="G10" s="34"/>
      <c r="H10" s="15"/>
    </row>
    <row r="11" spans="2:8" ht="15.75" thickBot="1" x14ac:dyDescent="0.3">
      <c r="B11" s="30"/>
      <c r="C11" s="34"/>
      <c r="D11" s="34"/>
      <c r="E11" s="34"/>
      <c r="F11" s="127"/>
      <c r="G11" s="34"/>
      <c r="H11" s="15"/>
    </row>
    <row r="12" spans="2:8" ht="15.75" thickBot="1" x14ac:dyDescent="0.3">
      <c r="B12" s="30"/>
      <c r="C12" s="34"/>
      <c r="D12" s="34"/>
      <c r="E12" s="34"/>
      <c r="F12" s="127"/>
      <c r="G12" s="34"/>
      <c r="H12" s="15"/>
    </row>
    <row r="13" spans="2:8" ht="15.75" thickBot="1" x14ac:dyDescent="0.3">
      <c r="B13" s="30"/>
      <c r="C13" s="34"/>
      <c r="D13" s="34"/>
      <c r="E13" s="34"/>
      <c r="F13" s="127"/>
      <c r="G13" s="34"/>
      <c r="H13" s="15"/>
    </row>
    <row r="14" spans="2:8" ht="15.75" thickBot="1" x14ac:dyDescent="0.3">
      <c r="B14" s="30"/>
      <c r="C14" s="34"/>
      <c r="D14" s="34"/>
      <c r="E14" s="34"/>
      <c r="F14" s="127"/>
      <c r="G14" s="34"/>
      <c r="H14" s="15"/>
    </row>
    <row r="15" spans="2:8" ht="15.75" thickBot="1" x14ac:dyDescent="0.3">
      <c r="B15" s="30"/>
      <c r="C15" s="34"/>
      <c r="D15" s="34"/>
      <c r="E15" s="34"/>
      <c r="F15" s="127"/>
      <c r="G15" s="34"/>
      <c r="H15" s="15"/>
    </row>
    <row r="16" spans="2:8" ht="15.75" thickBot="1" x14ac:dyDescent="0.3">
      <c r="B16" s="30"/>
      <c r="C16" s="34"/>
      <c r="D16" s="34"/>
      <c r="E16" s="34"/>
      <c r="F16" s="127"/>
      <c r="G16" s="34"/>
      <c r="H16" s="15"/>
    </row>
    <row r="17" spans="2:10" ht="15.75" thickBot="1" x14ac:dyDescent="0.3">
      <c r="B17" s="30"/>
      <c r="C17" s="34"/>
      <c r="D17" s="34"/>
      <c r="E17" s="34"/>
      <c r="F17" s="127"/>
      <c r="G17" s="34"/>
      <c r="H17" s="15"/>
    </row>
    <row r="18" spans="2:10" ht="15.75" thickBot="1" x14ac:dyDescent="0.3">
      <c r="B18" s="30"/>
      <c r="C18" s="34"/>
      <c r="D18" s="34"/>
      <c r="E18" s="34"/>
      <c r="F18" s="127"/>
      <c r="G18" s="34"/>
      <c r="H18" s="15"/>
    </row>
    <row r="19" spans="2:10" ht="15.75" thickBot="1" x14ac:dyDescent="0.3">
      <c r="B19" s="30"/>
      <c r="C19" s="34"/>
      <c r="D19" s="34"/>
      <c r="E19" s="34"/>
      <c r="F19" s="127"/>
      <c r="G19" s="34"/>
      <c r="H19" s="15"/>
    </row>
    <row r="21" spans="2:10" x14ac:dyDescent="0.25">
      <c r="B21" t="s">
        <v>810</v>
      </c>
      <c r="J21" s="59"/>
    </row>
    <row r="22" spans="2:10" x14ac:dyDescent="0.25">
      <c r="J22" s="59"/>
    </row>
    <row r="23" spans="2:10" x14ac:dyDescent="0.25">
      <c r="J23" s="59"/>
    </row>
    <row r="24" spans="2:10" x14ac:dyDescent="0.25">
      <c r="J24" s="59"/>
    </row>
    <row r="25" spans="2:10" x14ac:dyDescent="0.25">
      <c r="J25" s="59"/>
    </row>
    <row r="26" spans="2:10" x14ac:dyDescent="0.25">
      <c r="J26" s="59"/>
    </row>
    <row r="27" spans="2:10" x14ac:dyDescent="0.25">
      <c r="J27" s="59"/>
    </row>
    <row r="28" spans="2:10" x14ac:dyDescent="0.25">
      <c r="J28" s="59"/>
    </row>
    <row r="29" spans="2:10" x14ac:dyDescent="0.25">
      <c r="J29" s="59"/>
    </row>
    <row r="30" spans="2:10" x14ac:dyDescent="0.25">
      <c r="J30" s="59"/>
    </row>
    <row r="31" spans="2:10" x14ac:dyDescent="0.25">
      <c r="J31" s="59"/>
    </row>
    <row r="32" spans="2:10" x14ac:dyDescent="0.25">
      <c r="J32" s="59"/>
    </row>
    <row r="33" spans="10:10" x14ac:dyDescent="0.25">
      <c r="J33" s="59"/>
    </row>
  </sheetData>
  <mergeCells count="2">
    <mergeCell ref="B3:H3"/>
    <mergeCell ref="B2:G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13"/>
  <sheetViews>
    <sheetView workbookViewId="0">
      <selection activeCell="G12" sqref="G12"/>
    </sheetView>
  </sheetViews>
  <sheetFormatPr defaultRowHeight="15" x14ac:dyDescent="0.25"/>
  <cols>
    <col min="3" max="3" width="24.28515625" customWidth="1"/>
    <col min="4" max="4" width="6.140625" customWidth="1"/>
    <col min="5" max="5" width="20.5703125" customWidth="1"/>
    <col min="6" max="6" width="14.42578125" customWidth="1"/>
    <col min="7" max="7" width="17.5703125" customWidth="1"/>
  </cols>
  <sheetData>
    <row r="2" spans="2:10" ht="33.75" customHeight="1" x14ac:dyDescent="0.25">
      <c r="B2" s="313" t="s">
        <v>590</v>
      </c>
      <c r="C2" s="313"/>
      <c r="D2" s="313"/>
      <c r="E2" s="313"/>
      <c r="F2" s="313"/>
      <c r="G2" s="313"/>
      <c r="H2" s="313"/>
      <c r="I2" s="313"/>
      <c r="J2" s="416"/>
    </row>
    <row r="3" spans="2:10" ht="24" customHeight="1" x14ac:dyDescent="0.25">
      <c r="B3" s="313" t="s">
        <v>591</v>
      </c>
      <c r="C3" s="313"/>
      <c r="D3" s="313"/>
      <c r="E3" s="313"/>
      <c r="F3" s="313"/>
      <c r="G3" s="313"/>
      <c r="H3" s="313"/>
      <c r="I3" s="313"/>
      <c r="J3" s="416"/>
    </row>
    <row r="4" spans="2:10" x14ac:dyDescent="0.25">
      <c r="B4" s="417" t="s">
        <v>592</v>
      </c>
      <c r="C4" s="417"/>
      <c r="D4" s="417"/>
      <c r="E4" s="417"/>
      <c r="F4" s="417"/>
      <c r="G4" s="417"/>
      <c r="H4" s="417"/>
      <c r="I4" s="417"/>
      <c r="J4" s="62"/>
    </row>
    <row r="5" spans="2:10" x14ac:dyDescent="0.25">
      <c r="B5" s="417"/>
      <c r="C5" s="417"/>
      <c r="D5" s="417"/>
      <c r="E5" s="417"/>
      <c r="F5" s="417"/>
      <c r="G5" s="417"/>
      <c r="H5" s="417"/>
      <c r="I5" s="417"/>
      <c r="J5" s="62"/>
    </row>
    <row r="6" spans="2:10" ht="15.75" thickBot="1" x14ac:dyDescent="0.3">
      <c r="B6" s="312"/>
      <c r="C6" s="385" t="s">
        <v>533</v>
      </c>
      <c r="D6" s="385"/>
      <c r="E6" s="385"/>
      <c r="F6" s="385"/>
      <c r="G6" s="385"/>
      <c r="H6" s="385"/>
      <c r="I6" s="62"/>
      <c r="J6" s="62"/>
    </row>
    <row r="7" spans="2:10" ht="19.5" customHeight="1" x14ac:dyDescent="0.25">
      <c r="B7" s="312"/>
      <c r="C7" s="375" t="s">
        <v>495</v>
      </c>
      <c r="D7" s="347" t="s">
        <v>496</v>
      </c>
      <c r="E7" s="347" t="s">
        <v>720</v>
      </c>
      <c r="F7" s="375" t="s">
        <v>589</v>
      </c>
      <c r="G7" s="378" t="s">
        <v>593</v>
      </c>
      <c r="H7" s="418"/>
      <c r="I7" s="416"/>
      <c r="J7" s="62"/>
    </row>
    <row r="8" spans="2:10" ht="30.75" customHeight="1" thickBot="1" x14ac:dyDescent="0.3">
      <c r="B8" s="312"/>
      <c r="C8" s="419"/>
      <c r="D8" s="390"/>
      <c r="E8" s="390"/>
      <c r="F8" s="376"/>
      <c r="G8" s="420"/>
      <c r="H8" s="418"/>
      <c r="I8" s="416"/>
      <c r="J8" s="62"/>
    </row>
    <row r="9" spans="2:10" ht="15.75" thickBot="1" x14ac:dyDescent="0.3">
      <c r="B9" s="312"/>
      <c r="C9" s="46">
        <v>1</v>
      </c>
      <c r="D9" s="49">
        <v>2</v>
      </c>
      <c r="E9" s="117">
        <v>3</v>
      </c>
      <c r="F9" s="49">
        <v>12</v>
      </c>
      <c r="G9" s="49">
        <v>13</v>
      </c>
      <c r="H9" s="308"/>
      <c r="I9" s="416"/>
      <c r="J9" s="62"/>
    </row>
    <row r="10" spans="2:10" ht="15.75" thickBot="1" x14ac:dyDescent="0.3">
      <c r="B10" s="312"/>
      <c r="C10" s="372" t="s">
        <v>721</v>
      </c>
      <c r="D10" s="315">
        <v>4</v>
      </c>
      <c r="E10" s="117" t="s">
        <v>723</v>
      </c>
      <c r="F10" s="147">
        <v>0</v>
      </c>
      <c r="G10" s="184">
        <v>0</v>
      </c>
      <c r="H10" s="114"/>
      <c r="I10" s="121"/>
      <c r="J10" s="121"/>
    </row>
    <row r="11" spans="2:10" ht="15.75" thickBot="1" x14ac:dyDescent="0.3">
      <c r="B11" s="312"/>
      <c r="C11" s="336"/>
      <c r="D11" s="359"/>
      <c r="E11" s="117" t="s">
        <v>724</v>
      </c>
      <c r="F11" s="147">
        <v>0</v>
      </c>
      <c r="G11" s="184">
        <v>0</v>
      </c>
      <c r="H11" s="114"/>
      <c r="I11" s="121"/>
      <c r="J11" s="121"/>
    </row>
    <row r="12" spans="2:10" ht="15.75" thickBot="1" x14ac:dyDescent="0.3">
      <c r="B12" s="312"/>
      <c r="C12" s="337"/>
      <c r="D12" s="341"/>
      <c r="E12" s="117" t="s">
        <v>725</v>
      </c>
      <c r="F12" s="147">
        <v>0</v>
      </c>
      <c r="G12" s="184">
        <v>0</v>
      </c>
      <c r="H12" s="308"/>
      <c r="I12" s="416"/>
      <c r="J12" s="62"/>
    </row>
    <row r="13" spans="2:10" x14ac:dyDescent="0.25">
      <c r="B13" s="115"/>
      <c r="C13" s="124"/>
      <c r="D13" s="118"/>
      <c r="E13" s="118"/>
      <c r="F13" s="118">
        <f>F10+F11+F12</f>
        <v>0</v>
      </c>
      <c r="G13" s="118">
        <f>G10+G11+G12</f>
        <v>0</v>
      </c>
      <c r="H13" s="122"/>
      <c r="I13" s="121"/>
      <c r="J13" s="121"/>
    </row>
  </sheetData>
  <mergeCells count="17">
    <mergeCell ref="B3:I3"/>
    <mergeCell ref="J2:J3"/>
    <mergeCell ref="B4:I5"/>
    <mergeCell ref="B6:B12"/>
    <mergeCell ref="C6:H6"/>
    <mergeCell ref="H7:I7"/>
    <mergeCell ref="H8:I8"/>
    <mergeCell ref="H9:I9"/>
    <mergeCell ref="H12:I12"/>
    <mergeCell ref="D10:D12"/>
    <mergeCell ref="C10:C12"/>
    <mergeCell ref="C7:C8"/>
    <mergeCell ref="D7:D8"/>
    <mergeCell ref="F7:F8"/>
    <mergeCell ref="E7:E8"/>
    <mergeCell ref="G7:G8"/>
    <mergeCell ref="B2:I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27</vt:i4>
      </vt:variant>
      <vt:variant>
        <vt:lpstr>Именованные диапазоны</vt:lpstr>
      </vt:variant>
      <vt:variant>
        <vt:i4>1</vt:i4>
      </vt:variant>
    </vt:vector>
  </HeadingPairs>
  <TitlesOfParts>
    <vt:vector size="28" baseType="lpstr">
      <vt:lpstr>Показатели</vt:lpstr>
      <vt:lpstr>Раздел 2.1.</vt:lpstr>
      <vt:lpstr>Раздел 2.3</vt:lpstr>
      <vt:lpstr>Раздел 2.4.1</vt:lpstr>
      <vt:lpstr>Раздел 2.4.2</vt:lpstr>
      <vt:lpstr>Раздел 2.4.2.1</vt:lpstr>
      <vt:lpstr>Раздел 2.4.3</vt:lpstr>
      <vt:lpstr>Раздел 2.4.4</vt:lpstr>
      <vt:lpstr>Раздел 2.4.5</vt:lpstr>
      <vt:lpstr>Раздел 2.4.6</vt:lpstr>
      <vt:lpstr>Раздел 2.4.8</vt:lpstr>
      <vt:lpstr>Раздел 2.5.1</vt:lpstr>
      <vt:lpstr>Раздел 3.2.1</vt:lpstr>
      <vt:lpstr>Раздел 3.2.4</vt:lpstr>
      <vt:lpstr>Раздел 3.2.6</vt:lpstr>
      <vt:lpstr>Раздел 4.1.1</vt:lpstr>
      <vt:lpstr>Раздел 4.1.2</vt:lpstr>
      <vt:lpstr>Раздел 4.1.3</vt:lpstr>
      <vt:lpstr>Раздел 4.3</vt:lpstr>
      <vt:lpstr>Раздел 4.5</vt:lpstr>
      <vt:lpstr>Раздел 5.1</vt:lpstr>
      <vt:lpstr>Раздел 5.2</vt:lpstr>
      <vt:lpstr>Раздел 5.4</vt:lpstr>
      <vt:lpstr>Раздел 5.5</vt:lpstr>
      <vt:lpstr>Раздел 5.6</vt:lpstr>
      <vt:lpstr>Раздел 6.1</vt:lpstr>
      <vt:lpstr>Раздел 6.2</vt:lpstr>
      <vt:lpstr>Раздел_2.1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Золотухин Александр Васильевич</dc:creator>
  <cp:lastModifiedBy>208</cp:lastModifiedBy>
  <dcterms:created xsi:type="dcterms:W3CDTF">2022-03-10T08:04:03Z</dcterms:created>
  <dcterms:modified xsi:type="dcterms:W3CDTF">2022-04-07T15:02:45Z</dcterms:modified>
</cp:coreProperties>
</file>